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D:\ภาพnoi\พี่ริน\"/>
    </mc:Choice>
  </mc:AlternateContent>
  <xr:revisionPtr revIDLastSave="0" documentId="13_ncr:1_{89C38065-0186-4CD7-8E99-BB16246A7FAF}" xr6:coauthVersionLast="43" xr6:coauthVersionMax="47" xr10:uidLastSave="{00000000-0000-0000-0000-000000000000}"/>
  <bookViews>
    <workbookView xWindow="-120" yWindow="-120" windowWidth="29040" windowHeight="15840" tabRatio="858" xr2:uid="{00000000-000D-0000-FFFF-FFFF00000000}"/>
  </bookViews>
  <sheets>
    <sheet name="สภาพอัตรากำลังของเขตพท." sheetId="155" r:id="rId1"/>
    <sheet name="เกณฑ์ กคศ." sheetId="128" r:id="rId2"/>
    <sheet name="ผู้เกษียณ ปี 2564 จบ" sheetId="127" r:id="rId3"/>
    <sheet name="รวมครู จ.18 จบ" sheetId="124" r:id="rId4"/>
    <sheet name="ผู้เกษียณ ปี 2564 สอน" sheetId="103" r:id="rId5"/>
    <sheet name="รวมครู จ.18 สอน" sheetId="126" r:id="rId6"/>
    <sheet name="ทดแทนความต้องการ" sheetId="109" r:id="rId7"/>
    <sheet name="พรก.ตามวิชาที่สอน" sheetId="121" r:id="rId8"/>
    <sheet name="ลูกจ้างตามวิชาที่สอน" sheetId="122" r:id="rId9"/>
    <sheet name="สรุป สพท." sheetId="119" r:id="rId10"/>
    <sheet name="สรุปทดแทนเกษียณ" sheetId="115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สภาพอัตรากำลังของเขตพท.!$A$9:$BH$137</definedName>
    <definedName name="Level" localSheetId="0">สภาพอัตรากำลังของเขตพท.!#REF!</definedName>
    <definedName name="Level">#REF!</definedName>
    <definedName name="Location" localSheetId="1">[1]เมนู!$C$2:$C$7</definedName>
    <definedName name="Location">[2]เมนู!$C$2:$C$7</definedName>
    <definedName name="name" localSheetId="1">#REF!</definedName>
    <definedName name="name" localSheetId="0">#REF!</definedName>
    <definedName name="name">#REF!</definedName>
    <definedName name="_xlnm.Print_Area" localSheetId="6">ทดแทนความต้องการ!$A$1:$BE$151</definedName>
    <definedName name="_xlnm.Print_Area" localSheetId="2">'ผู้เกษียณ ปี 2564 จบ'!$A$2:$BD$159</definedName>
    <definedName name="_xlnm.Print_Area" localSheetId="4">'ผู้เกษียณ ปี 2564 สอน'!$A$2:$BD$159</definedName>
    <definedName name="_xlnm.Print_Area" localSheetId="3">'รวมครู จ.18 จบ'!$A$7:$BA$12</definedName>
    <definedName name="_xlnm.Print_Area" localSheetId="0">สภาพอัตรากำลังของเขตพท.!$A$2:$BH$138</definedName>
    <definedName name="_xlnm.Print_Area" localSheetId="10">สรุปทดแทนเกษียณ!$A$1:$CL$19</definedName>
    <definedName name="_xlnm.Print_Titles" localSheetId="6">ทดแทนความต้องการ!$7:$12</definedName>
    <definedName name="_xlnm.Print_Titles" localSheetId="2">'ผู้เกษียณ ปี 2564 จบ'!$7:$12</definedName>
    <definedName name="_xlnm.Print_Titles" localSheetId="4">'ผู้เกษียณ ปี 2564 สอน'!$7:$12</definedName>
    <definedName name="_xlnm.Print_Titles" localSheetId="7">พรก.ตามวิชาที่สอน!$7:$12</definedName>
    <definedName name="_xlnm.Print_Titles" localSheetId="3">'รวมครู จ.18 จบ'!$7:$12</definedName>
    <definedName name="_xlnm.Print_Titles" localSheetId="5">'รวมครู จ.18 สอน'!$7:$12</definedName>
    <definedName name="_xlnm.Print_Titles" localSheetId="8">ลูกจ้างตามวิชาที่สอน!$7:$12</definedName>
    <definedName name="_xlnm.Print_Titles" localSheetId="0">สภาพอัตรากำลังของเขตพท.!$6:$9</definedName>
    <definedName name="_xlnm.Print_Titles" localSheetId="9">'สรุป สพท.'!$6:$8</definedName>
    <definedName name="_xlnm.Print_Titles" localSheetId="10">สรุปทดแทนเกษียณ!$3:$8</definedName>
    <definedName name="Special" localSheetId="1">[1]เมนู!$E$2:$E$13</definedName>
    <definedName name="Special">[2]เมนู!$E$2:$E$11</definedName>
    <definedName name="tee" localSheetId="1">#REF!</definedName>
    <definedName name="tee" localSheetId="0">#REF!</definedName>
    <definedName name="tee">#REF!</definedName>
    <definedName name="test" localSheetId="1">#REF!</definedName>
    <definedName name="test" localSheetId="2">#REF!</definedName>
    <definedName name="test" localSheetId="5">#REF!</definedName>
    <definedName name="test" localSheetId="0">#REF!</definedName>
    <definedName name="test">#REF!</definedName>
    <definedName name="Type" localSheetId="1">[1]เมนู!$A$2:$A$7</definedName>
    <definedName name="Type">[3]เมนู!$A$2:$A$7</definedName>
    <definedName name="สพท" localSheetId="1">[1]เมนู!$H$1:$H$227</definedName>
    <definedName name="สพท">[3]เมนู!$H$1:$H$227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H137" i="155" l="1"/>
  <c r="BG137" i="155"/>
  <c r="BF137" i="155"/>
  <c r="BE137" i="155"/>
  <c r="AT137" i="155"/>
  <c r="AS137" i="155"/>
  <c r="AR137" i="155"/>
  <c r="AU137" i="155" s="1"/>
  <c r="AO137" i="155"/>
  <c r="AN137" i="155"/>
  <c r="AM137" i="155"/>
  <c r="AL137" i="155"/>
  <c r="AK137" i="155"/>
  <c r="AJ137" i="155"/>
  <c r="AI137" i="155"/>
  <c r="AH137" i="155"/>
  <c r="AG137" i="155"/>
  <c r="AF137" i="155"/>
  <c r="AE137" i="155"/>
  <c r="AD137" i="155"/>
  <c r="AC137" i="155"/>
  <c r="AB137" i="155"/>
  <c r="AA137" i="155"/>
  <c r="Z137" i="155"/>
  <c r="Y137" i="155"/>
  <c r="X137" i="155"/>
  <c r="W137" i="155"/>
  <c r="V137" i="155"/>
  <c r="U137" i="155"/>
  <c r="T137" i="155"/>
  <c r="S137" i="155"/>
  <c r="R137" i="155"/>
  <c r="Q137" i="155"/>
  <c r="P137" i="155"/>
  <c r="O137" i="155"/>
  <c r="N137" i="155"/>
  <c r="M137" i="155"/>
  <c r="L137" i="155"/>
  <c r="D137" i="155"/>
  <c r="AX129" i="155"/>
  <c r="BB129" i="155" s="1"/>
  <c r="AW129" i="155"/>
  <c r="BA129" i="155" s="1"/>
  <c r="AV129" i="155"/>
  <c r="AU129" i="155"/>
  <c r="AX107" i="155"/>
  <c r="BB107" i="155" s="1"/>
  <c r="AW107" i="155"/>
  <c r="BA107" i="155" s="1"/>
  <c r="AV107" i="155"/>
  <c r="AU107" i="155"/>
  <c r="AX128" i="155"/>
  <c r="BB128" i="155" s="1"/>
  <c r="AW128" i="155"/>
  <c r="BA128" i="155" s="1"/>
  <c r="AV128" i="155"/>
  <c r="AZ128" i="155" s="1"/>
  <c r="AU128" i="155"/>
  <c r="AX106" i="155"/>
  <c r="BB106" i="155" s="1"/>
  <c r="AW106" i="155"/>
  <c r="BA106" i="155" s="1"/>
  <c r="AV106" i="155"/>
  <c r="AU106" i="155"/>
  <c r="AX105" i="155"/>
  <c r="BB105" i="155" s="1"/>
  <c r="AW105" i="155"/>
  <c r="BA105" i="155" s="1"/>
  <c r="AV105" i="155"/>
  <c r="AU105" i="155"/>
  <c r="BB104" i="155"/>
  <c r="AW104" i="155"/>
  <c r="BA104" i="155" s="1"/>
  <c r="AV104" i="155"/>
  <c r="AZ104" i="155" s="1"/>
  <c r="AU104" i="155"/>
  <c r="AX86" i="155"/>
  <c r="BB86" i="155" s="1"/>
  <c r="AW86" i="155"/>
  <c r="BA86" i="155" s="1"/>
  <c r="AV86" i="155"/>
  <c r="AZ86" i="155" s="1"/>
  <c r="AU86" i="155"/>
  <c r="AX85" i="155"/>
  <c r="BB85" i="155" s="1"/>
  <c r="AW85" i="155"/>
  <c r="BA85" i="155" s="1"/>
  <c r="AV85" i="155"/>
  <c r="AZ85" i="155" s="1"/>
  <c r="AU85" i="155"/>
  <c r="AX84" i="155"/>
  <c r="BB84" i="155" s="1"/>
  <c r="AW84" i="155"/>
  <c r="BA84" i="155" s="1"/>
  <c r="AV84" i="155"/>
  <c r="AZ84" i="155" s="1"/>
  <c r="AU84" i="155"/>
  <c r="AX39" i="155"/>
  <c r="AW39" i="155"/>
  <c r="BA39" i="155" s="1"/>
  <c r="AV39" i="155"/>
  <c r="AZ39" i="155" s="1"/>
  <c r="AU39" i="155"/>
  <c r="AX38" i="155"/>
  <c r="AW38" i="155"/>
  <c r="BA38" i="155" s="1"/>
  <c r="AV38" i="155"/>
  <c r="AZ38" i="155" s="1"/>
  <c r="AU38" i="155"/>
  <c r="AX37" i="155"/>
  <c r="BB37" i="155" s="1"/>
  <c r="AW37" i="155"/>
  <c r="BA37" i="155" s="1"/>
  <c r="AV37" i="155"/>
  <c r="AZ37" i="155" s="1"/>
  <c r="AU37" i="155"/>
  <c r="AX36" i="155"/>
  <c r="BB36" i="155" s="1"/>
  <c r="AW36" i="155"/>
  <c r="BA36" i="155" s="1"/>
  <c r="AV36" i="155"/>
  <c r="AZ36" i="155" s="1"/>
  <c r="AU36" i="155"/>
  <c r="AX103" i="155"/>
  <c r="AW103" i="155"/>
  <c r="BA103" i="155" s="1"/>
  <c r="AV103" i="155"/>
  <c r="AZ103" i="155" s="1"/>
  <c r="AU103" i="155"/>
  <c r="AX83" i="155"/>
  <c r="BB83" i="155" s="1"/>
  <c r="AW83" i="155"/>
  <c r="BA83" i="155" s="1"/>
  <c r="AV83" i="155"/>
  <c r="AZ83" i="155" s="1"/>
  <c r="AU83" i="155"/>
  <c r="AU82" i="155"/>
  <c r="AQ82" i="155"/>
  <c r="AQ137" i="155" s="1"/>
  <c r="AP82" i="155"/>
  <c r="AP137" i="155" s="1"/>
  <c r="AX81" i="155"/>
  <c r="BB81" i="155" s="1"/>
  <c r="AW81" i="155"/>
  <c r="BA81" i="155" s="1"/>
  <c r="AV81" i="155"/>
  <c r="AZ81" i="155" s="1"/>
  <c r="AU81" i="155"/>
  <c r="AX35" i="155"/>
  <c r="BB35" i="155" s="1"/>
  <c r="AW35" i="155"/>
  <c r="BA35" i="155" s="1"/>
  <c r="AV35" i="155"/>
  <c r="AZ35" i="155" s="1"/>
  <c r="AU35" i="155"/>
  <c r="AX80" i="155"/>
  <c r="BB80" i="155" s="1"/>
  <c r="AW80" i="155"/>
  <c r="BA80" i="155" s="1"/>
  <c r="AV80" i="155"/>
  <c r="AZ80" i="155" s="1"/>
  <c r="AU80" i="155"/>
  <c r="AX34" i="155"/>
  <c r="BB34" i="155" s="1"/>
  <c r="AW34" i="155"/>
  <c r="BA34" i="155" s="1"/>
  <c r="AV34" i="155"/>
  <c r="AZ34" i="155" s="1"/>
  <c r="AU34" i="155"/>
  <c r="AX33" i="155"/>
  <c r="BB33" i="155" s="1"/>
  <c r="AW33" i="155"/>
  <c r="BA33" i="155" s="1"/>
  <c r="AV33" i="155"/>
  <c r="AZ33" i="155" s="1"/>
  <c r="AU33" i="155"/>
  <c r="AX32" i="155"/>
  <c r="BB32" i="155" s="1"/>
  <c r="AW32" i="155"/>
  <c r="BA32" i="155" s="1"/>
  <c r="AV32" i="155"/>
  <c r="AZ32" i="155" s="1"/>
  <c r="AU32" i="155"/>
  <c r="BB102" i="155"/>
  <c r="AW102" i="155"/>
  <c r="BA102" i="155" s="1"/>
  <c r="AV102" i="155"/>
  <c r="AZ102" i="155" s="1"/>
  <c r="AU102" i="155"/>
  <c r="AX79" i="155"/>
  <c r="BB79" i="155" s="1"/>
  <c r="AW79" i="155"/>
  <c r="BA79" i="155" s="1"/>
  <c r="AV79" i="155"/>
  <c r="AU79" i="155"/>
  <c r="AX78" i="155"/>
  <c r="BB78" i="155" s="1"/>
  <c r="AW78" i="155"/>
  <c r="BA78" i="155" s="1"/>
  <c r="AV78" i="155"/>
  <c r="AU78" i="155"/>
  <c r="AX77" i="155"/>
  <c r="BB77" i="155" s="1"/>
  <c r="AW77" i="155"/>
  <c r="BA77" i="155" s="1"/>
  <c r="AV77" i="155"/>
  <c r="AZ77" i="155" s="1"/>
  <c r="AU77" i="155"/>
  <c r="AX76" i="155"/>
  <c r="BB76" i="155" s="1"/>
  <c r="AW76" i="155"/>
  <c r="BA76" i="155" s="1"/>
  <c r="AV76" i="155"/>
  <c r="AU76" i="155"/>
  <c r="AX75" i="155"/>
  <c r="BB75" i="155" s="1"/>
  <c r="AW75" i="155"/>
  <c r="BA75" i="155" s="1"/>
  <c r="AV75" i="155"/>
  <c r="AU75" i="155"/>
  <c r="AX74" i="155"/>
  <c r="BB74" i="155" s="1"/>
  <c r="AW74" i="155"/>
  <c r="BA74" i="155" s="1"/>
  <c r="AV74" i="155"/>
  <c r="AU74" i="155"/>
  <c r="AX31" i="155"/>
  <c r="BB31" i="155" s="1"/>
  <c r="AW31" i="155"/>
  <c r="BA31" i="155" s="1"/>
  <c r="AV31" i="155"/>
  <c r="AZ31" i="155" s="1"/>
  <c r="AU31" i="155"/>
  <c r="AX30" i="155"/>
  <c r="BB30" i="155" s="1"/>
  <c r="AW30" i="155"/>
  <c r="BA30" i="155" s="1"/>
  <c r="AV30" i="155"/>
  <c r="AZ30" i="155" s="1"/>
  <c r="AU30" i="155"/>
  <c r="AX29" i="155"/>
  <c r="BB29" i="155" s="1"/>
  <c r="AW29" i="155"/>
  <c r="BA29" i="155" s="1"/>
  <c r="AV29" i="155"/>
  <c r="AU29" i="155"/>
  <c r="AX28" i="155"/>
  <c r="BB28" i="155" s="1"/>
  <c r="AW28" i="155"/>
  <c r="BA28" i="155" s="1"/>
  <c r="AV28" i="155"/>
  <c r="AU28" i="155"/>
  <c r="AX27" i="155"/>
  <c r="BB27" i="155" s="1"/>
  <c r="AW27" i="155"/>
  <c r="BA27" i="155" s="1"/>
  <c r="AV27" i="155"/>
  <c r="AZ27" i="155" s="1"/>
  <c r="AU27" i="155"/>
  <c r="AX26" i="155"/>
  <c r="BB26" i="155" s="1"/>
  <c r="AW26" i="155"/>
  <c r="BA26" i="155" s="1"/>
  <c r="AV26" i="155"/>
  <c r="AZ26" i="155" s="1"/>
  <c r="AU26" i="155"/>
  <c r="AX25" i="155"/>
  <c r="BB25" i="155" s="1"/>
  <c r="AW25" i="155"/>
  <c r="BA25" i="155" s="1"/>
  <c r="AV25" i="155"/>
  <c r="AZ25" i="155" s="1"/>
  <c r="AU25" i="155"/>
  <c r="AX10" i="155"/>
  <c r="BB10" i="155" s="1"/>
  <c r="AW10" i="155"/>
  <c r="BA10" i="155" s="1"/>
  <c r="AV10" i="155"/>
  <c r="AZ10" i="155" s="1"/>
  <c r="AU10" i="155"/>
  <c r="AX24" i="155"/>
  <c r="BB24" i="155" s="1"/>
  <c r="AW24" i="155"/>
  <c r="BA24" i="155" s="1"/>
  <c r="AV24" i="155"/>
  <c r="AZ24" i="155" s="1"/>
  <c r="AU24" i="155"/>
  <c r="AX23" i="155"/>
  <c r="BB23" i="155" s="1"/>
  <c r="AW23" i="155"/>
  <c r="BA23" i="155" s="1"/>
  <c r="AV23" i="155"/>
  <c r="AZ23" i="155" s="1"/>
  <c r="AU23" i="155"/>
  <c r="AX22" i="155"/>
  <c r="BB22" i="155" s="1"/>
  <c r="AW22" i="155"/>
  <c r="BA22" i="155" s="1"/>
  <c r="AV22" i="155"/>
  <c r="AU22" i="155"/>
  <c r="AX21" i="155"/>
  <c r="BB21" i="155" s="1"/>
  <c r="AW21" i="155"/>
  <c r="AV21" i="155"/>
  <c r="AZ21" i="155" s="1"/>
  <c r="AU21" i="155"/>
  <c r="AX20" i="155"/>
  <c r="BB20" i="155" s="1"/>
  <c r="AW20" i="155"/>
  <c r="BA20" i="155" s="1"/>
  <c r="AV20" i="155"/>
  <c r="AZ20" i="155" s="1"/>
  <c r="AU20" i="155"/>
  <c r="AX19" i="155"/>
  <c r="BB19" i="155" s="1"/>
  <c r="AW19" i="155"/>
  <c r="AV19" i="155"/>
  <c r="AZ19" i="155" s="1"/>
  <c r="AU19" i="155"/>
  <c r="AX18" i="155"/>
  <c r="BB18" i="155" s="1"/>
  <c r="AW18" i="155"/>
  <c r="BA18" i="155" s="1"/>
  <c r="AV18" i="155"/>
  <c r="AZ18" i="155" s="1"/>
  <c r="AU18" i="155"/>
  <c r="AX17" i="155"/>
  <c r="BB17" i="155" s="1"/>
  <c r="AW17" i="155"/>
  <c r="AV17" i="155"/>
  <c r="AZ17" i="155" s="1"/>
  <c r="AU17" i="155"/>
  <c r="AX16" i="155"/>
  <c r="BB16" i="155" s="1"/>
  <c r="AW16" i="155"/>
  <c r="AV16" i="155"/>
  <c r="AZ16" i="155" s="1"/>
  <c r="AU16" i="155"/>
  <c r="AX73" i="155"/>
  <c r="BB73" i="155" s="1"/>
  <c r="AW73" i="155"/>
  <c r="AV73" i="155"/>
  <c r="AZ73" i="155" s="1"/>
  <c r="AU73" i="155"/>
  <c r="AX72" i="155"/>
  <c r="BB72" i="155" s="1"/>
  <c r="AW72" i="155"/>
  <c r="BA72" i="155" s="1"/>
  <c r="AV72" i="155"/>
  <c r="AZ72" i="155" s="1"/>
  <c r="AU72" i="155"/>
  <c r="AX71" i="155"/>
  <c r="BB71" i="155" s="1"/>
  <c r="AW71" i="155"/>
  <c r="AV71" i="155"/>
  <c r="AZ71" i="155" s="1"/>
  <c r="AU71" i="155"/>
  <c r="AX70" i="155"/>
  <c r="BB70" i="155" s="1"/>
  <c r="AW70" i="155"/>
  <c r="BA70" i="155" s="1"/>
  <c r="AV70" i="155"/>
  <c r="AZ70" i="155" s="1"/>
  <c r="AU70" i="155"/>
  <c r="AX134" i="155"/>
  <c r="BB134" i="155" s="1"/>
  <c r="AW134" i="155"/>
  <c r="AV134" i="155"/>
  <c r="AZ134" i="155" s="1"/>
  <c r="AU134" i="155"/>
  <c r="AX136" i="155"/>
  <c r="BB136" i="155" s="1"/>
  <c r="AW136" i="155"/>
  <c r="BA136" i="155" s="1"/>
  <c r="AV136" i="155"/>
  <c r="AZ136" i="155" s="1"/>
  <c r="AU136" i="155"/>
  <c r="AX135" i="155"/>
  <c r="BB135" i="155" s="1"/>
  <c r="AW135" i="155"/>
  <c r="BA135" i="155" s="1"/>
  <c r="AV135" i="155"/>
  <c r="AZ135" i="155" s="1"/>
  <c r="AU135" i="155"/>
  <c r="BA127" i="155"/>
  <c r="AX127" i="155"/>
  <c r="BB127" i="155" s="1"/>
  <c r="AW127" i="155"/>
  <c r="AV127" i="155"/>
  <c r="AZ127" i="155" s="1"/>
  <c r="AU127" i="155"/>
  <c r="AX133" i="155"/>
  <c r="BB133" i="155" s="1"/>
  <c r="AW133" i="155"/>
  <c r="AV133" i="155"/>
  <c r="AZ133" i="155" s="1"/>
  <c r="AU133" i="155"/>
  <c r="AX126" i="155"/>
  <c r="BB126" i="155" s="1"/>
  <c r="AW126" i="155"/>
  <c r="BA126" i="155" s="1"/>
  <c r="AV126" i="155"/>
  <c r="AZ126" i="155" s="1"/>
  <c r="AU126" i="155"/>
  <c r="AX132" i="155"/>
  <c r="BB132" i="155" s="1"/>
  <c r="AW132" i="155"/>
  <c r="BA132" i="155" s="1"/>
  <c r="AV132" i="155"/>
  <c r="AZ132" i="155" s="1"/>
  <c r="AU132" i="155"/>
  <c r="AX131" i="155"/>
  <c r="BB131" i="155" s="1"/>
  <c r="AW131" i="155"/>
  <c r="BA131" i="155" s="1"/>
  <c r="AV131" i="155"/>
  <c r="AZ131" i="155" s="1"/>
  <c r="AU131" i="155"/>
  <c r="AX130" i="155"/>
  <c r="BB130" i="155" s="1"/>
  <c r="AW130" i="155"/>
  <c r="BA130" i="155" s="1"/>
  <c r="AV130" i="155"/>
  <c r="AZ130" i="155" s="1"/>
  <c r="AU130" i="155"/>
  <c r="AX125" i="155"/>
  <c r="BB125" i="155" s="1"/>
  <c r="AW125" i="155"/>
  <c r="BA125" i="155" s="1"/>
  <c r="AV125" i="155"/>
  <c r="AZ125" i="155" s="1"/>
  <c r="AU125" i="155"/>
  <c r="AX124" i="155"/>
  <c r="BB124" i="155" s="1"/>
  <c r="AW124" i="155"/>
  <c r="BA124" i="155" s="1"/>
  <c r="AV124" i="155"/>
  <c r="AZ124" i="155" s="1"/>
  <c r="AU124" i="155"/>
  <c r="AX123" i="155"/>
  <c r="BB123" i="155" s="1"/>
  <c r="AW123" i="155"/>
  <c r="BA123" i="155" s="1"/>
  <c r="AV123" i="155"/>
  <c r="AZ123" i="155" s="1"/>
  <c r="AU123" i="155"/>
  <c r="AX122" i="155"/>
  <c r="BB122" i="155" s="1"/>
  <c r="AW122" i="155"/>
  <c r="BA122" i="155" s="1"/>
  <c r="AV122" i="155"/>
  <c r="AZ122" i="155" s="1"/>
  <c r="AU122" i="155"/>
  <c r="AX121" i="155"/>
  <c r="BB121" i="155" s="1"/>
  <c r="AW121" i="155"/>
  <c r="BA121" i="155" s="1"/>
  <c r="AV121" i="155"/>
  <c r="AZ121" i="155" s="1"/>
  <c r="AU121" i="155"/>
  <c r="AX120" i="155"/>
  <c r="BB120" i="155" s="1"/>
  <c r="AW120" i="155"/>
  <c r="BA120" i="155" s="1"/>
  <c r="AV120" i="155"/>
  <c r="AZ120" i="155" s="1"/>
  <c r="AU120" i="155"/>
  <c r="AX119" i="155"/>
  <c r="BB119" i="155" s="1"/>
  <c r="AW119" i="155"/>
  <c r="BA119" i="155" s="1"/>
  <c r="AV119" i="155"/>
  <c r="AZ119" i="155" s="1"/>
  <c r="AU119" i="155"/>
  <c r="BB118" i="155"/>
  <c r="AX118" i="155"/>
  <c r="AW118" i="155"/>
  <c r="BA118" i="155" s="1"/>
  <c r="AV118" i="155"/>
  <c r="AZ118" i="155" s="1"/>
  <c r="AU118" i="155"/>
  <c r="AX117" i="155"/>
  <c r="BB117" i="155" s="1"/>
  <c r="AW117" i="155"/>
  <c r="BA117" i="155" s="1"/>
  <c r="AV117" i="155"/>
  <c r="AZ117" i="155" s="1"/>
  <c r="AU117" i="155"/>
  <c r="AX101" i="155"/>
  <c r="BB101" i="155" s="1"/>
  <c r="AW101" i="155"/>
  <c r="BA101" i="155" s="1"/>
  <c r="AV101" i="155"/>
  <c r="AZ101" i="155" s="1"/>
  <c r="AU101" i="155"/>
  <c r="AX100" i="155"/>
  <c r="BB100" i="155" s="1"/>
  <c r="AW100" i="155"/>
  <c r="BA100" i="155" s="1"/>
  <c r="AV100" i="155"/>
  <c r="AZ100" i="155" s="1"/>
  <c r="AU100" i="155"/>
  <c r="AX99" i="155"/>
  <c r="BB99" i="155" s="1"/>
  <c r="AW99" i="155"/>
  <c r="BA99" i="155" s="1"/>
  <c r="AV99" i="155"/>
  <c r="AZ99" i="155" s="1"/>
  <c r="AU99" i="155"/>
  <c r="AX98" i="155"/>
  <c r="BB98" i="155" s="1"/>
  <c r="AW98" i="155"/>
  <c r="BA98" i="155" s="1"/>
  <c r="AV98" i="155"/>
  <c r="AZ98" i="155" s="1"/>
  <c r="AU98" i="155"/>
  <c r="AX97" i="155"/>
  <c r="BB97" i="155" s="1"/>
  <c r="AW97" i="155"/>
  <c r="BA97" i="155" s="1"/>
  <c r="AV97" i="155"/>
  <c r="AZ97" i="155" s="1"/>
  <c r="AU97" i="155"/>
  <c r="AX116" i="155"/>
  <c r="BB116" i="155" s="1"/>
  <c r="AW116" i="155"/>
  <c r="BA116" i="155" s="1"/>
  <c r="AV116" i="155"/>
  <c r="AZ116" i="155" s="1"/>
  <c r="AU116" i="155"/>
  <c r="AX115" i="155"/>
  <c r="BB115" i="155" s="1"/>
  <c r="AW115" i="155"/>
  <c r="BA115" i="155" s="1"/>
  <c r="AV115" i="155"/>
  <c r="AZ115" i="155" s="1"/>
  <c r="AU115" i="155"/>
  <c r="AX96" i="155"/>
  <c r="BB96" i="155" s="1"/>
  <c r="AW96" i="155"/>
  <c r="BA96" i="155" s="1"/>
  <c r="AV96" i="155"/>
  <c r="AZ96" i="155" s="1"/>
  <c r="AU96" i="155"/>
  <c r="AX95" i="155"/>
  <c r="BB95" i="155" s="1"/>
  <c r="AW95" i="155"/>
  <c r="BA95" i="155" s="1"/>
  <c r="AV95" i="155"/>
  <c r="AZ95" i="155" s="1"/>
  <c r="AU95" i="155"/>
  <c r="AX69" i="155"/>
  <c r="BB69" i="155" s="1"/>
  <c r="AW69" i="155"/>
  <c r="BA69" i="155" s="1"/>
  <c r="AV69" i="155"/>
  <c r="AZ69" i="155" s="1"/>
  <c r="AU69" i="155"/>
  <c r="AX68" i="155"/>
  <c r="BB68" i="155" s="1"/>
  <c r="AW68" i="155"/>
  <c r="BA68" i="155" s="1"/>
  <c r="AV68" i="155"/>
  <c r="AZ68" i="155" s="1"/>
  <c r="AU68" i="155"/>
  <c r="AX67" i="155"/>
  <c r="BB67" i="155" s="1"/>
  <c r="AW67" i="155"/>
  <c r="BA67" i="155" s="1"/>
  <c r="AV67" i="155"/>
  <c r="AZ67" i="155" s="1"/>
  <c r="AU67" i="155"/>
  <c r="AX66" i="155"/>
  <c r="BB66" i="155" s="1"/>
  <c r="AW66" i="155"/>
  <c r="BA66" i="155" s="1"/>
  <c r="AV66" i="155"/>
  <c r="AZ66" i="155" s="1"/>
  <c r="AU66" i="155"/>
  <c r="AX65" i="155"/>
  <c r="BB65" i="155" s="1"/>
  <c r="AW65" i="155"/>
  <c r="BA65" i="155" s="1"/>
  <c r="AV65" i="155"/>
  <c r="AZ65" i="155" s="1"/>
  <c r="AU65" i="155"/>
  <c r="AX94" i="155"/>
  <c r="BB94" i="155" s="1"/>
  <c r="AW94" i="155"/>
  <c r="BA94" i="155" s="1"/>
  <c r="AV94" i="155"/>
  <c r="AZ94" i="155" s="1"/>
  <c r="AU94" i="155"/>
  <c r="AX93" i="155"/>
  <c r="BB93" i="155" s="1"/>
  <c r="AW93" i="155"/>
  <c r="BA93" i="155" s="1"/>
  <c r="AV93" i="155"/>
  <c r="AZ93" i="155" s="1"/>
  <c r="AU93" i="155"/>
  <c r="AX92" i="155"/>
  <c r="BB92" i="155" s="1"/>
  <c r="AW92" i="155"/>
  <c r="BA92" i="155" s="1"/>
  <c r="AV92" i="155"/>
  <c r="AZ92" i="155" s="1"/>
  <c r="AU92" i="155"/>
  <c r="AX64" i="155"/>
  <c r="BB64" i="155" s="1"/>
  <c r="AW64" i="155"/>
  <c r="BA64" i="155" s="1"/>
  <c r="AV64" i="155"/>
  <c r="AZ64" i="155" s="1"/>
  <c r="AU64" i="155"/>
  <c r="AX63" i="155"/>
  <c r="BB63" i="155" s="1"/>
  <c r="AW63" i="155"/>
  <c r="BA63" i="155" s="1"/>
  <c r="AV63" i="155"/>
  <c r="AZ63" i="155" s="1"/>
  <c r="AU63" i="155"/>
  <c r="AX62" i="155"/>
  <c r="BB62" i="155" s="1"/>
  <c r="AW62" i="155"/>
  <c r="BA62" i="155" s="1"/>
  <c r="AV62" i="155"/>
  <c r="AZ62" i="155" s="1"/>
  <c r="AU62" i="155"/>
  <c r="AX61" i="155"/>
  <c r="BB61" i="155" s="1"/>
  <c r="AW61" i="155"/>
  <c r="BA61" i="155" s="1"/>
  <c r="AV61" i="155"/>
  <c r="AZ61" i="155" s="1"/>
  <c r="AU61" i="155"/>
  <c r="AX60" i="155"/>
  <c r="BB60" i="155" s="1"/>
  <c r="AW60" i="155"/>
  <c r="BA60" i="155" s="1"/>
  <c r="AV60" i="155"/>
  <c r="AZ60" i="155" s="1"/>
  <c r="AU60" i="155"/>
  <c r="AX59" i="155"/>
  <c r="BB59" i="155" s="1"/>
  <c r="AW59" i="155"/>
  <c r="BA59" i="155" s="1"/>
  <c r="AV59" i="155"/>
  <c r="AZ59" i="155" s="1"/>
  <c r="AU59" i="155"/>
  <c r="AX58" i="155"/>
  <c r="BB58" i="155" s="1"/>
  <c r="AW58" i="155"/>
  <c r="BA58" i="155" s="1"/>
  <c r="AV58" i="155"/>
  <c r="AZ58" i="155" s="1"/>
  <c r="AU58" i="155"/>
  <c r="AX91" i="155"/>
  <c r="BB91" i="155" s="1"/>
  <c r="AW91" i="155"/>
  <c r="BA91" i="155" s="1"/>
  <c r="AV91" i="155"/>
  <c r="AZ91" i="155" s="1"/>
  <c r="AU91" i="155"/>
  <c r="AX114" i="155"/>
  <c r="BB114" i="155" s="1"/>
  <c r="AW114" i="155"/>
  <c r="BA114" i="155" s="1"/>
  <c r="AV114" i="155"/>
  <c r="AZ114" i="155" s="1"/>
  <c r="AU114" i="155"/>
  <c r="AX113" i="155"/>
  <c r="BB113" i="155" s="1"/>
  <c r="AW113" i="155"/>
  <c r="BA113" i="155" s="1"/>
  <c r="AV113" i="155"/>
  <c r="AZ113" i="155" s="1"/>
  <c r="AU113" i="155"/>
  <c r="AX112" i="155"/>
  <c r="BB112" i="155" s="1"/>
  <c r="AW112" i="155"/>
  <c r="BA112" i="155" s="1"/>
  <c r="AV112" i="155"/>
  <c r="AZ112" i="155" s="1"/>
  <c r="AU112" i="155"/>
  <c r="AX111" i="155"/>
  <c r="BB111" i="155" s="1"/>
  <c r="AW111" i="155"/>
  <c r="BA111" i="155" s="1"/>
  <c r="AV111" i="155"/>
  <c r="AZ111" i="155" s="1"/>
  <c r="AU111" i="155"/>
  <c r="AX110" i="155"/>
  <c r="BB110" i="155" s="1"/>
  <c r="AW110" i="155"/>
  <c r="BA110" i="155" s="1"/>
  <c r="AV110" i="155"/>
  <c r="AZ110" i="155" s="1"/>
  <c r="AU110" i="155"/>
  <c r="AX90" i="155"/>
  <c r="BB90" i="155" s="1"/>
  <c r="AW90" i="155"/>
  <c r="BA90" i="155" s="1"/>
  <c r="AV90" i="155"/>
  <c r="AZ90" i="155" s="1"/>
  <c r="AU90" i="155"/>
  <c r="AX57" i="155"/>
  <c r="BB57" i="155" s="1"/>
  <c r="AW57" i="155"/>
  <c r="BA57" i="155" s="1"/>
  <c r="AV57" i="155"/>
  <c r="AZ57" i="155" s="1"/>
  <c r="AU57" i="155"/>
  <c r="AX89" i="155"/>
  <c r="BB89" i="155" s="1"/>
  <c r="AW89" i="155"/>
  <c r="BA89" i="155" s="1"/>
  <c r="AV89" i="155"/>
  <c r="AZ89" i="155" s="1"/>
  <c r="AU89" i="155"/>
  <c r="AX56" i="155"/>
  <c r="BB56" i="155" s="1"/>
  <c r="AW56" i="155"/>
  <c r="BA56" i="155" s="1"/>
  <c r="AV56" i="155"/>
  <c r="AZ56" i="155" s="1"/>
  <c r="AU56" i="155"/>
  <c r="AX88" i="155"/>
  <c r="BB88" i="155" s="1"/>
  <c r="AW88" i="155"/>
  <c r="BA88" i="155" s="1"/>
  <c r="AV88" i="155"/>
  <c r="AZ88" i="155" s="1"/>
  <c r="AU88" i="155"/>
  <c r="AX55" i="155"/>
  <c r="BB55" i="155" s="1"/>
  <c r="AW55" i="155"/>
  <c r="BA55" i="155" s="1"/>
  <c r="AV55" i="155"/>
  <c r="AZ55" i="155" s="1"/>
  <c r="AU55" i="155"/>
  <c r="AX54" i="155"/>
  <c r="BB54" i="155" s="1"/>
  <c r="AW54" i="155"/>
  <c r="BA54" i="155" s="1"/>
  <c r="AV54" i="155"/>
  <c r="AZ54" i="155" s="1"/>
  <c r="AU54" i="155"/>
  <c r="AX53" i="155"/>
  <c r="BB53" i="155" s="1"/>
  <c r="AW53" i="155"/>
  <c r="BA53" i="155" s="1"/>
  <c r="AV53" i="155"/>
  <c r="AZ53" i="155" s="1"/>
  <c r="AU53" i="155"/>
  <c r="AX52" i="155"/>
  <c r="BB52" i="155" s="1"/>
  <c r="AW52" i="155"/>
  <c r="BA52" i="155" s="1"/>
  <c r="AV52" i="155"/>
  <c r="AZ52" i="155" s="1"/>
  <c r="AU52" i="155"/>
  <c r="AX51" i="155"/>
  <c r="BB51" i="155" s="1"/>
  <c r="AW51" i="155"/>
  <c r="BA51" i="155" s="1"/>
  <c r="AV51" i="155"/>
  <c r="AZ51" i="155" s="1"/>
  <c r="AU51" i="155"/>
  <c r="AX50" i="155"/>
  <c r="BB50" i="155" s="1"/>
  <c r="AW50" i="155"/>
  <c r="BA50" i="155" s="1"/>
  <c r="AV50" i="155"/>
  <c r="AZ50" i="155" s="1"/>
  <c r="AU50" i="155"/>
  <c r="AX49" i="155"/>
  <c r="BB49" i="155" s="1"/>
  <c r="AW49" i="155"/>
  <c r="BA49" i="155" s="1"/>
  <c r="AV49" i="155"/>
  <c r="AZ49" i="155" s="1"/>
  <c r="AU49" i="155"/>
  <c r="AX48" i="155"/>
  <c r="BB48" i="155" s="1"/>
  <c r="AW48" i="155"/>
  <c r="BA48" i="155" s="1"/>
  <c r="AV48" i="155"/>
  <c r="AZ48" i="155" s="1"/>
  <c r="AU48" i="155"/>
  <c r="AX87" i="155"/>
  <c r="BB87" i="155" s="1"/>
  <c r="AW87" i="155"/>
  <c r="BA87" i="155" s="1"/>
  <c r="AV87" i="155"/>
  <c r="AZ87" i="155" s="1"/>
  <c r="AU87" i="155"/>
  <c r="AX109" i="155"/>
  <c r="BB109" i="155" s="1"/>
  <c r="AW109" i="155"/>
  <c r="BA109" i="155" s="1"/>
  <c r="AV109" i="155"/>
  <c r="AZ109" i="155" s="1"/>
  <c r="AU109" i="155"/>
  <c r="AX47" i="155"/>
  <c r="BB47" i="155" s="1"/>
  <c r="AW47" i="155"/>
  <c r="BA47" i="155" s="1"/>
  <c r="AV47" i="155"/>
  <c r="AZ47" i="155" s="1"/>
  <c r="AU47" i="155"/>
  <c r="AX46" i="155"/>
  <c r="BB46" i="155" s="1"/>
  <c r="AW46" i="155"/>
  <c r="BA46" i="155" s="1"/>
  <c r="AV46" i="155"/>
  <c r="AZ46" i="155" s="1"/>
  <c r="AU46" i="155"/>
  <c r="AX15" i="155"/>
  <c r="BB15" i="155" s="1"/>
  <c r="AW15" i="155"/>
  <c r="BA15" i="155" s="1"/>
  <c r="AV15" i="155"/>
  <c r="AZ15" i="155" s="1"/>
  <c r="AU15" i="155"/>
  <c r="AX45" i="155"/>
  <c r="BB45" i="155" s="1"/>
  <c r="AW45" i="155"/>
  <c r="BA45" i="155" s="1"/>
  <c r="AV45" i="155"/>
  <c r="AZ45" i="155" s="1"/>
  <c r="AU45" i="155"/>
  <c r="AX14" i="155"/>
  <c r="BB14" i="155" s="1"/>
  <c r="AW14" i="155"/>
  <c r="BA14" i="155" s="1"/>
  <c r="AV14" i="155"/>
  <c r="AZ14" i="155" s="1"/>
  <c r="AU14" i="155"/>
  <c r="AX13" i="155"/>
  <c r="BB13" i="155" s="1"/>
  <c r="AW13" i="155"/>
  <c r="BA13" i="155" s="1"/>
  <c r="AV13" i="155"/>
  <c r="AZ13" i="155" s="1"/>
  <c r="AU13" i="155"/>
  <c r="AX12" i="155"/>
  <c r="BB12" i="155" s="1"/>
  <c r="AW12" i="155"/>
  <c r="BA12" i="155" s="1"/>
  <c r="AV12" i="155"/>
  <c r="AZ12" i="155" s="1"/>
  <c r="AU12" i="155"/>
  <c r="AX44" i="155"/>
  <c r="BB44" i="155" s="1"/>
  <c r="AW44" i="155"/>
  <c r="BA44" i="155" s="1"/>
  <c r="AV44" i="155"/>
  <c r="AZ44" i="155" s="1"/>
  <c r="AU44" i="155"/>
  <c r="AX43" i="155"/>
  <c r="BB43" i="155" s="1"/>
  <c r="AW43" i="155"/>
  <c r="BA43" i="155" s="1"/>
  <c r="AV43" i="155"/>
  <c r="AZ43" i="155" s="1"/>
  <c r="AU43" i="155"/>
  <c r="AX108" i="155"/>
  <c r="BB108" i="155" s="1"/>
  <c r="AW108" i="155"/>
  <c r="BA108" i="155" s="1"/>
  <c r="AV108" i="155"/>
  <c r="AZ108" i="155" s="1"/>
  <c r="AU108" i="155"/>
  <c r="AX42" i="155"/>
  <c r="BB42" i="155" s="1"/>
  <c r="AW42" i="155"/>
  <c r="BA42" i="155" s="1"/>
  <c r="AV42" i="155"/>
  <c r="AZ42" i="155" s="1"/>
  <c r="AU42" i="155"/>
  <c r="AX41" i="155"/>
  <c r="BB41" i="155" s="1"/>
  <c r="AW41" i="155"/>
  <c r="BA41" i="155" s="1"/>
  <c r="AV41" i="155"/>
  <c r="AZ41" i="155" s="1"/>
  <c r="AU41" i="155"/>
  <c r="AX40" i="155"/>
  <c r="BB40" i="155" s="1"/>
  <c r="AW40" i="155"/>
  <c r="BA40" i="155" s="1"/>
  <c r="AV40" i="155"/>
  <c r="AZ40" i="155" s="1"/>
  <c r="AU40" i="155"/>
  <c r="AX11" i="155"/>
  <c r="AW11" i="155"/>
  <c r="AV11" i="155"/>
  <c r="AU11" i="155"/>
  <c r="AV1" i="155"/>
  <c r="AP1" i="155"/>
  <c r="AO1" i="155"/>
  <c r="AM1" i="155"/>
  <c r="AK1" i="155"/>
  <c r="AI1" i="155"/>
  <c r="AG1" i="155"/>
  <c r="AE1" i="155"/>
  <c r="AC1" i="155"/>
  <c r="AA1" i="155"/>
  <c r="Y1" i="155"/>
  <c r="W1" i="155"/>
  <c r="U1" i="155"/>
  <c r="S1" i="155"/>
  <c r="Q1" i="155"/>
  <c r="O1" i="155"/>
  <c r="M1" i="155"/>
  <c r="BA1" i="155" l="1"/>
  <c r="AY110" i="155"/>
  <c r="AY65" i="155"/>
  <c r="AY47" i="155"/>
  <c r="AY16" i="155"/>
  <c r="BC16" i="155" s="1"/>
  <c r="BI16" i="155" s="1"/>
  <c r="BJ16" i="155" s="1"/>
  <c r="AY24" i="155"/>
  <c r="BC24" i="155" s="1"/>
  <c r="BI24" i="155" s="1"/>
  <c r="BJ24" i="155" s="1"/>
  <c r="AY103" i="155"/>
  <c r="AY41" i="155"/>
  <c r="AY49" i="155"/>
  <c r="BC49" i="155" s="1"/>
  <c r="BI49" i="155" s="1"/>
  <c r="BJ49" i="155" s="1"/>
  <c r="AY114" i="155"/>
  <c r="BC114" i="155" s="1"/>
  <c r="BI114" i="155" s="1"/>
  <c r="BJ114" i="155" s="1"/>
  <c r="AY69" i="155"/>
  <c r="AY100" i="155"/>
  <c r="AY123" i="155"/>
  <c r="BC123" i="155" s="1"/>
  <c r="BI123" i="155" s="1"/>
  <c r="BJ123" i="155" s="1"/>
  <c r="AY18" i="155"/>
  <c r="BC18" i="155" s="1"/>
  <c r="BI18" i="155" s="1"/>
  <c r="BJ18" i="155" s="1"/>
  <c r="AY75" i="155"/>
  <c r="BC75" i="155" s="1"/>
  <c r="BI75" i="155" s="1"/>
  <c r="BJ75" i="155" s="1"/>
  <c r="AY76" i="155"/>
  <c r="AY44" i="155"/>
  <c r="BC44" i="155" s="1"/>
  <c r="BI44" i="155" s="1"/>
  <c r="BJ44" i="155" s="1"/>
  <c r="AY53" i="155"/>
  <c r="BC53" i="155" s="1"/>
  <c r="BI53" i="155" s="1"/>
  <c r="BJ53" i="155" s="1"/>
  <c r="AY60" i="155"/>
  <c r="BC60" i="155" s="1"/>
  <c r="BI60" i="155" s="1"/>
  <c r="BJ60" i="155" s="1"/>
  <c r="AY38" i="155"/>
  <c r="AY11" i="155"/>
  <c r="AY14" i="155"/>
  <c r="BC14" i="155" s="1"/>
  <c r="BI14" i="155" s="1"/>
  <c r="BJ14" i="155" s="1"/>
  <c r="AY56" i="155"/>
  <c r="AY64" i="155"/>
  <c r="AY116" i="155"/>
  <c r="BC116" i="155" s="1"/>
  <c r="BI116" i="155" s="1"/>
  <c r="BJ116" i="155" s="1"/>
  <c r="AY119" i="155"/>
  <c r="BC119" i="155" s="1"/>
  <c r="BI119" i="155" s="1"/>
  <c r="BJ119" i="155" s="1"/>
  <c r="AY133" i="155"/>
  <c r="BC133" i="155" s="1"/>
  <c r="BI133" i="155" s="1"/>
  <c r="BJ133" i="155" s="1"/>
  <c r="AY83" i="155"/>
  <c r="BB38" i="155"/>
  <c r="AY39" i="155"/>
  <c r="BC39" i="155" s="1"/>
  <c r="BI39" i="155" s="1"/>
  <c r="BJ39" i="155" s="1"/>
  <c r="AY107" i="155"/>
  <c r="BC107" i="155" s="1"/>
  <c r="BI107" i="155" s="1"/>
  <c r="BJ107" i="155" s="1"/>
  <c r="AY108" i="155"/>
  <c r="AY13" i="155"/>
  <c r="AY15" i="155"/>
  <c r="BC15" i="155" s="1"/>
  <c r="AY87" i="155"/>
  <c r="BC87" i="155" s="1"/>
  <c r="BI87" i="155" s="1"/>
  <c r="BJ87" i="155" s="1"/>
  <c r="AY51" i="155"/>
  <c r="AY55" i="155"/>
  <c r="BC55" i="155" s="1"/>
  <c r="BI55" i="155" s="1"/>
  <c r="BJ55" i="155" s="1"/>
  <c r="AY57" i="155"/>
  <c r="BC57" i="155" s="1"/>
  <c r="AY112" i="155"/>
  <c r="AY58" i="155"/>
  <c r="AY62" i="155"/>
  <c r="BC62" i="155" s="1"/>
  <c r="BI62" i="155" s="1"/>
  <c r="BJ62" i="155" s="1"/>
  <c r="AY93" i="155"/>
  <c r="BC93" i="155" s="1"/>
  <c r="AY67" i="155"/>
  <c r="AY96" i="155"/>
  <c r="AY98" i="155"/>
  <c r="BC98" i="155" s="1"/>
  <c r="BI98" i="155" s="1"/>
  <c r="BJ98" i="155" s="1"/>
  <c r="AY117" i="155"/>
  <c r="BC117" i="155" s="1"/>
  <c r="BI117" i="155" s="1"/>
  <c r="BJ117" i="155" s="1"/>
  <c r="AY121" i="155"/>
  <c r="AY131" i="155"/>
  <c r="BA133" i="155"/>
  <c r="AY72" i="155"/>
  <c r="BC72" i="155" s="1"/>
  <c r="BA16" i="155"/>
  <c r="AY25" i="155"/>
  <c r="BC25" i="155" s="1"/>
  <c r="BI25" i="155" s="1"/>
  <c r="BJ25" i="155" s="1"/>
  <c r="AY79" i="155"/>
  <c r="AY102" i="155"/>
  <c r="BC102" i="155" s="1"/>
  <c r="BI102" i="155" s="1"/>
  <c r="BJ102" i="155" s="1"/>
  <c r="AX82" i="155"/>
  <c r="BB82" i="155" s="1"/>
  <c r="AY37" i="155"/>
  <c r="AY104" i="155"/>
  <c r="AY106" i="155"/>
  <c r="BC106" i="155" s="1"/>
  <c r="AQ1" i="155"/>
  <c r="AY40" i="155"/>
  <c r="AY43" i="155"/>
  <c r="AY46" i="155"/>
  <c r="BC46" i="155" s="1"/>
  <c r="BI46" i="155" s="1"/>
  <c r="BJ46" i="155" s="1"/>
  <c r="AY48" i="155"/>
  <c r="BC48" i="155" s="1"/>
  <c r="BI48" i="155" s="1"/>
  <c r="BJ48" i="155" s="1"/>
  <c r="AY52" i="155"/>
  <c r="BC52" i="155" s="1"/>
  <c r="BI52" i="155" s="1"/>
  <c r="BJ52" i="155" s="1"/>
  <c r="AY88" i="155"/>
  <c r="BC88" i="155" s="1"/>
  <c r="BI88" i="155" s="1"/>
  <c r="BJ88" i="155" s="1"/>
  <c r="AY90" i="155"/>
  <c r="BC90" i="155" s="1"/>
  <c r="BI90" i="155" s="1"/>
  <c r="BJ90" i="155" s="1"/>
  <c r="AY113" i="155"/>
  <c r="BC113" i="155" s="1"/>
  <c r="BI113" i="155" s="1"/>
  <c r="BJ113" i="155" s="1"/>
  <c r="AY59" i="155"/>
  <c r="AY63" i="155"/>
  <c r="BC63" i="155" s="1"/>
  <c r="BI63" i="155" s="1"/>
  <c r="BJ63" i="155" s="1"/>
  <c r="AY94" i="155"/>
  <c r="BC94" i="155" s="1"/>
  <c r="BI94" i="155" s="1"/>
  <c r="BJ94" i="155" s="1"/>
  <c r="AY68" i="155"/>
  <c r="BC68" i="155" s="1"/>
  <c r="BI68" i="155" s="1"/>
  <c r="BJ68" i="155" s="1"/>
  <c r="AY125" i="155"/>
  <c r="AY127" i="155"/>
  <c r="BC127" i="155" s="1"/>
  <c r="BI127" i="155" s="1"/>
  <c r="BJ127" i="155" s="1"/>
  <c r="AY70" i="155"/>
  <c r="BC70" i="155" s="1"/>
  <c r="BI70" i="155" s="1"/>
  <c r="BJ70" i="155" s="1"/>
  <c r="AY20" i="155"/>
  <c r="AY22" i="155"/>
  <c r="AY23" i="155"/>
  <c r="BC23" i="155" s="1"/>
  <c r="BI23" i="155" s="1"/>
  <c r="BJ23" i="155" s="1"/>
  <c r="AY31" i="155"/>
  <c r="BC31" i="155" s="1"/>
  <c r="AZ76" i="155"/>
  <c r="AY85" i="155"/>
  <c r="BC85" i="155" s="1"/>
  <c r="BI85" i="155" s="1"/>
  <c r="BJ85" i="155" s="1"/>
  <c r="AY128" i="155"/>
  <c r="BC128" i="155" s="1"/>
  <c r="BI128" i="155" s="1"/>
  <c r="BJ128" i="155" s="1"/>
  <c r="AY42" i="155"/>
  <c r="BC42" i="155" s="1"/>
  <c r="BI42" i="155" s="1"/>
  <c r="BJ42" i="155" s="1"/>
  <c r="AY12" i="155"/>
  <c r="AY45" i="155"/>
  <c r="BC45" i="155" s="1"/>
  <c r="BI45" i="155" s="1"/>
  <c r="BJ45" i="155" s="1"/>
  <c r="AY109" i="155"/>
  <c r="BC109" i="155" s="1"/>
  <c r="BI109" i="155" s="1"/>
  <c r="BJ109" i="155" s="1"/>
  <c r="AY50" i="155"/>
  <c r="BC50" i="155" s="1"/>
  <c r="BI50" i="155" s="1"/>
  <c r="BJ50" i="155" s="1"/>
  <c r="AY54" i="155"/>
  <c r="BC54" i="155" s="1"/>
  <c r="BI54" i="155" s="1"/>
  <c r="BJ54" i="155" s="1"/>
  <c r="AY89" i="155"/>
  <c r="BC89" i="155" s="1"/>
  <c r="BI89" i="155" s="1"/>
  <c r="BJ89" i="155" s="1"/>
  <c r="AY111" i="155"/>
  <c r="BC111" i="155" s="1"/>
  <c r="BI111" i="155" s="1"/>
  <c r="BJ111" i="155" s="1"/>
  <c r="AY91" i="155"/>
  <c r="BC91" i="155" s="1"/>
  <c r="BI91" i="155" s="1"/>
  <c r="BJ91" i="155" s="1"/>
  <c r="AY61" i="155"/>
  <c r="AY92" i="155"/>
  <c r="BC92" i="155" s="1"/>
  <c r="BI92" i="155" s="1"/>
  <c r="BJ92" i="155" s="1"/>
  <c r="AY66" i="155"/>
  <c r="BC66" i="155" s="1"/>
  <c r="BI66" i="155" s="1"/>
  <c r="BJ66" i="155" s="1"/>
  <c r="AY95" i="155"/>
  <c r="BC95" i="155" s="1"/>
  <c r="BI95" i="155" s="1"/>
  <c r="BJ95" i="155" s="1"/>
  <c r="AY134" i="155"/>
  <c r="AY29" i="155"/>
  <c r="AY30" i="155"/>
  <c r="AY77" i="155"/>
  <c r="BC77" i="155" s="1"/>
  <c r="BI77" i="155" s="1"/>
  <c r="BJ77" i="155" s="1"/>
  <c r="AV82" i="155"/>
  <c r="AZ82" i="155" s="1"/>
  <c r="BB103" i="155"/>
  <c r="AY36" i="155"/>
  <c r="BC36" i="155" s="1"/>
  <c r="BI36" i="155" s="1"/>
  <c r="BJ36" i="155" s="1"/>
  <c r="BB39" i="155"/>
  <c r="AY84" i="155"/>
  <c r="AY86" i="155"/>
  <c r="BC86" i="155" s="1"/>
  <c r="BI86" i="155" s="1"/>
  <c r="BJ86" i="155" s="1"/>
  <c r="AZ106" i="155"/>
  <c r="BC47" i="155"/>
  <c r="BI47" i="155" s="1"/>
  <c r="BJ47" i="155" s="1"/>
  <c r="BC51" i="155"/>
  <c r="BI51" i="155" s="1"/>
  <c r="BJ51" i="155" s="1"/>
  <c r="BC56" i="155"/>
  <c r="BI56" i="155" s="1"/>
  <c r="BJ56" i="155" s="1"/>
  <c r="BC110" i="155"/>
  <c r="BI110" i="155" s="1"/>
  <c r="BJ110" i="155" s="1"/>
  <c r="BC112" i="155"/>
  <c r="BI112" i="155" s="1"/>
  <c r="BJ112" i="155" s="1"/>
  <c r="BC58" i="155"/>
  <c r="BI58" i="155" s="1"/>
  <c r="BJ58" i="155" s="1"/>
  <c r="BC59" i="155"/>
  <c r="BI59" i="155" s="1"/>
  <c r="BJ59" i="155" s="1"/>
  <c r="BC61" i="155"/>
  <c r="BI61" i="155" s="1"/>
  <c r="BJ61" i="155" s="1"/>
  <c r="BC64" i="155"/>
  <c r="BI64" i="155" s="1"/>
  <c r="BJ64" i="155" s="1"/>
  <c r="BC65" i="155"/>
  <c r="BI65" i="155" s="1"/>
  <c r="BJ65" i="155" s="1"/>
  <c r="BC67" i="155"/>
  <c r="BI67" i="155" s="1"/>
  <c r="BJ67" i="155" s="1"/>
  <c r="BC69" i="155"/>
  <c r="BI69" i="155" s="1"/>
  <c r="BJ69" i="155" s="1"/>
  <c r="BC134" i="155"/>
  <c r="BI134" i="155" s="1"/>
  <c r="BJ134" i="155" s="1"/>
  <c r="BA71" i="155"/>
  <c r="AY71" i="155"/>
  <c r="BA17" i="155"/>
  <c r="AY17" i="155"/>
  <c r="BC37" i="155"/>
  <c r="BI37" i="155" s="1"/>
  <c r="BJ37" i="155" s="1"/>
  <c r="AY105" i="155"/>
  <c r="AZ105" i="155"/>
  <c r="BC40" i="155"/>
  <c r="BI40" i="155" s="1"/>
  <c r="BJ40" i="155" s="1"/>
  <c r="BC41" i="155"/>
  <c r="BI41" i="155" s="1"/>
  <c r="BJ41" i="155" s="1"/>
  <c r="BC108" i="155"/>
  <c r="BI108" i="155" s="1"/>
  <c r="BJ108" i="155" s="1"/>
  <c r="BC43" i="155"/>
  <c r="BI43" i="155" s="1"/>
  <c r="BJ43" i="155" s="1"/>
  <c r="BC12" i="155"/>
  <c r="BI12" i="155" s="1"/>
  <c r="BJ12" i="155" s="1"/>
  <c r="AZ11" i="155"/>
  <c r="AY136" i="155"/>
  <c r="BC20" i="155"/>
  <c r="BI20" i="155" s="1"/>
  <c r="BJ20" i="155" s="1"/>
  <c r="AZ22" i="155"/>
  <c r="BD25" i="155"/>
  <c r="AY28" i="155"/>
  <c r="AZ28" i="155"/>
  <c r="AZ29" i="155"/>
  <c r="BA11" i="155"/>
  <c r="AY115" i="155"/>
  <c r="AY97" i="155"/>
  <c r="AY99" i="155"/>
  <c r="AY101" i="155"/>
  <c r="AY118" i="155"/>
  <c r="AY120" i="155"/>
  <c r="AY122" i="155"/>
  <c r="AY124" i="155"/>
  <c r="AY130" i="155"/>
  <c r="AY132" i="155"/>
  <c r="BA134" i="155"/>
  <c r="BA73" i="155"/>
  <c r="AY73" i="155"/>
  <c r="BA19" i="155"/>
  <c r="AY19" i="155"/>
  <c r="BA21" i="155"/>
  <c r="AY21" i="155"/>
  <c r="BC22" i="155"/>
  <c r="BI22" i="155" s="1"/>
  <c r="BJ22" i="155" s="1"/>
  <c r="BC29" i="155"/>
  <c r="BI29" i="155" s="1"/>
  <c r="BJ29" i="155" s="1"/>
  <c r="AY74" i="155"/>
  <c r="AZ74" i="155"/>
  <c r="AY78" i="155"/>
  <c r="AZ78" i="155"/>
  <c r="AY129" i="155"/>
  <c r="AZ129" i="155"/>
  <c r="AX137" i="155"/>
  <c r="BB137" i="155" s="1"/>
  <c r="BB11" i="155"/>
  <c r="BC96" i="155"/>
  <c r="BI96" i="155" s="1"/>
  <c r="BJ96" i="155" s="1"/>
  <c r="BC100" i="155"/>
  <c r="BI100" i="155" s="1"/>
  <c r="BJ100" i="155" s="1"/>
  <c r="BC121" i="155"/>
  <c r="BI121" i="155" s="1"/>
  <c r="BJ121" i="155" s="1"/>
  <c r="BC125" i="155"/>
  <c r="BI125" i="155" s="1"/>
  <c r="BJ125" i="155" s="1"/>
  <c r="BC131" i="155"/>
  <c r="BI131" i="155" s="1"/>
  <c r="BJ131" i="155" s="1"/>
  <c r="AY126" i="155"/>
  <c r="AY135" i="155"/>
  <c r="BC83" i="155"/>
  <c r="BI83" i="155" s="1"/>
  <c r="BJ83" i="155" s="1"/>
  <c r="BC38" i="155"/>
  <c r="BI38" i="155" s="1"/>
  <c r="BJ38" i="155" s="1"/>
  <c r="AY10" i="155"/>
  <c r="AY27" i="155"/>
  <c r="BC30" i="155"/>
  <c r="BI30" i="155" s="1"/>
  <c r="BJ30" i="155" s="1"/>
  <c r="AZ75" i="155"/>
  <c r="BC76" i="155"/>
  <c r="BI76" i="155" s="1"/>
  <c r="BJ76" i="155" s="1"/>
  <c r="AZ79" i="155"/>
  <c r="BC103" i="155"/>
  <c r="BI103" i="155" s="1"/>
  <c r="BJ103" i="155" s="1"/>
  <c r="AZ107" i="155"/>
  <c r="AY26" i="155"/>
  <c r="BC79" i="155"/>
  <c r="BI79" i="155" s="1"/>
  <c r="BJ79" i="155" s="1"/>
  <c r="BC84" i="155"/>
  <c r="BI84" i="155" s="1"/>
  <c r="BJ84" i="155" s="1"/>
  <c r="AY33" i="155"/>
  <c r="BC104" i="155"/>
  <c r="BI104" i="155" s="1"/>
  <c r="BJ104" i="155" s="1"/>
  <c r="AY32" i="155"/>
  <c r="AY34" i="155"/>
  <c r="AY80" i="155"/>
  <c r="AY35" i="155"/>
  <c r="AY81" i="155"/>
  <c r="BD85" i="155"/>
  <c r="BD86" i="155"/>
  <c r="AW82" i="155"/>
  <c r="AW137" i="155" s="1"/>
  <c r="BA137" i="155" s="1"/>
  <c r="BD88" i="155" l="1"/>
  <c r="AV137" i="155"/>
  <c r="BC1" i="155"/>
  <c r="BD1" i="155" s="1"/>
  <c r="BD22" i="155"/>
  <c r="BD20" i="155"/>
  <c r="BD37" i="155"/>
  <c r="BC11" i="155"/>
  <c r="BI93" i="155"/>
  <c r="BJ93" i="155" s="1"/>
  <c r="BD93" i="155"/>
  <c r="BI15" i="155"/>
  <c r="BJ15" i="155" s="1"/>
  <c r="BD15" i="155"/>
  <c r="BI31" i="155"/>
  <c r="BJ31" i="155" s="1"/>
  <c r="BD31" i="155"/>
  <c r="BI106" i="155"/>
  <c r="BJ106" i="155" s="1"/>
  <c r="BD106" i="155"/>
  <c r="BI72" i="155"/>
  <c r="BJ72" i="155" s="1"/>
  <c r="BD72" i="155"/>
  <c r="BI57" i="155"/>
  <c r="BJ57" i="155" s="1"/>
  <c r="BD57" i="155"/>
  <c r="BD45" i="155"/>
  <c r="BD107" i="155"/>
  <c r="BD36" i="155"/>
  <c r="BD75" i="155"/>
  <c r="BD128" i="155"/>
  <c r="BD103" i="155"/>
  <c r="BD38" i="155"/>
  <c r="BD77" i="155"/>
  <c r="BD29" i="155"/>
  <c r="BD16" i="155"/>
  <c r="BD70" i="155"/>
  <c r="BD133" i="155"/>
  <c r="BD43" i="155"/>
  <c r="BC13" i="155"/>
  <c r="BI13" i="155" s="1"/>
  <c r="BJ13" i="155" s="1"/>
  <c r="BD18" i="155"/>
  <c r="BD134" i="155"/>
  <c r="BD44" i="155"/>
  <c r="BD92" i="155"/>
  <c r="BD84" i="155"/>
  <c r="BD79" i="155"/>
  <c r="BD39" i="155"/>
  <c r="BD83" i="155"/>
  <c r="BD127" i="155"/>
  <c r="BD63" i="155"/>
  <c r="BD89" i="155"/>
  <c r="BC32" i="155"/>
  <c r="BI32" i="155" s="1"/>
  <c r="BJ32" i="155" s="1"/>
  <c r="BC27" i="155"/>
  <c r="BI27" i="155" s="1"/>
  <c r="BJ27" i="155" s="1"/>
  <c r="BC136" i="155"/>
  <c r="BI136" i="155" s="1"/>
  <c r="BJ136" i="155" s="1"/>
  <c r="BC105" i="155"/>
  <c r="BI105" i="155" s="1"/>
  <c r="BJ105" i="155" s="1"/>
  <c r="BC17" i="155"/>
  <c r="BI17" i="155" s="1"/>
  <c r="BJ17" i="155" s="1"/>
  <c r="BC71" i="155"/>
  <c r="BI71" i="155" s="1"/>
  <c r="BJ71" i="155" s="1"/>
  <c r="BD121" i="155"/>
  <c r="BD98" i="155"/>
  <c r="BD60" i="155"/>
  <c r="BA82" i="155"/>
  <c r="AY82" i="155"/>
  <c r="BC35" i="155"/>
  <c r="BI35" i="155" s="1"/>
  <c r="BJ35" i="155" s="1"/>
  <c r="BC26" i="155"/>
  <c r="BI26" i="155" s="1"/>
  <c r="BJ26" i="155" s="1"/>
  <c r="BD102" i="155"/>
  <c r="BD76" i="155"/>
  <c r="BC10" i="155"/>
  <c r="BI10" i="155" s="1"/>
  <c r="BJ10" i="155" s="1"/>
  <c r="BD30" i="155"/>
  <c r="BC19" i="155"/>
  <c r="BI19" i="155" s="1"/>
  <c r="BJ19" i="155" s="1"/>
  <c r="BC73" i="155"/>
  <c r="BI73" i="155" s="1"/>
  <c r="BJ73" i="155" s="1"/>
  <c r="BC132" i="155"/>
  <c r="BI132" i="155" s="1"/>
  <c r="BJ132" i="155" s="1"/>
  <c r="BC120" i="155"/>
  <c r="BI120" i="155" s="1"/>
  <c r="BJ120" i="155" s="1"/>
  <c r="BC97" i="155"/>
  <c r="BI97" i="155" s="1"/>
  <c r="BJ97" i="155" s="1"/>
  <c r="BD104" i="155"/>
  <c r="BD24" i="155"/>
  <c r="BD131" i="155"/>
  <c r="BD119" i="155"/>
  <c r="BD116" i="155"/>
  <c r="BD69" i="155"/>
  <c r="BD114" i="155"/>
  <c r="BD49" i="155"/>
  <c r="BD41" i="155"/>
  <c r="BD59" i="155"/>
  <c r="BD52" i="155"/>
  <c r="BD40" i="155"/>
  <c r="BD61" i="155"/>
  <c r="BD54" i="155"/>
  <c r="BD12" i="155"/>
  <c r="BD62" i="155"/>
  <c r="BD55" i="155"/>
  <c r="BD108" i="155"/>
  <c r="BC81" i="155"/>
  <c r="BI81" i="155" s="1"/>
  <c r="BJ81" i="155" s="1"/>
  <c r="BC126" i="155"/>
  <c r="BI126" i="155" s="1"/>
  <c r="BJ126" i="155" s="1"/>
  <c r="BC78" i="155"/>
  <c r="BI78" i="155" s="1"/>
  <c r="BJ78" i="155" s="1"/>
  <c r="BC122" i="155"/>
  <c r="BI122" i="155" s="1"/>
  <c r="BJ122" i="155" s="1"/>
  <c r="BC99" i="155"/>
  <c r="BI99" i="155" s="1"/>
  <c r="BJ99" i="155" s="1"/>
  <c r="BD53" i="155"/>
  <c r="BC80" i="155"/>
  <c r="BI80" i="155" s="1"/>
  <c r="BJ80" i="155" s="1"/>
  <c r="BC33" i="155"/>
  <c r="BI33" i="155" s="1"/>
  <c r="BJ33" i="155" s="1"/>
  <c r="BD23" i="155"/>
  <c r="BC129" i="155"/>
  <c r="BI129" i="155" s="1"/>
  <c r="BJ129" i="155" s="1"/>
  <c r="BC74" i="155"/>
  <c r="BI74" i="155" s="1"/>
  <c r="BJ74" i="155" s="1"/>
  <c r="BC130" i="155"/>
  <c r="BI130" i="155" s="1"/>
  <c r="BJ130" i="155" s="1"/>
  <c r="BC118" i="155"/>
  <c r="BI118" i="155" s="1"/>
  <c r="BJ118" i="155" s="1"/>
  <c r="BC115" i="155"/>
  <c r="BI115" i="155" s="1"/>
  <c r="BJ115" i="155" s="1"/>
  <c r="AZ137" i="155"/>
  <c r="BD125" i="155"/>
  <c r="BD117" i="155"/>
  <c r="BD96" i="155"/>
  <c r="BD65" i="155"/>
  <c r="BD110" i="155"/>
  <c r="BD47" i="155"/>
  <c r="BD68" i="155"/>
  <c r="BD113" i="155"/>
  <c r="BD48" i="155"/>
  <c r="BD95" i="155"/>
  <c r="BD91" i="155"/>
  <c r="BD50" i="155"/>
  <c r="BD42" i="155"/>
  <c r="BD58" i="155"/>
  <c r="BD51" i="155"/>
  <c r="BC34" i="155"/>
  <c r="BI34" i="155" s="1"/>
  <c r="BJ34" i="155" s="1"/>
  <c r="BC135" i="155"/>
  <c r="BI135" i="155" s="1"/>
  <c r="BJ135" i="155" s="1"/>
  <c r="BC21" i="155"/>
  <c r="BI21" i="155" s="1"/>
  <c r="BJ21" i="155" s="1"/>
  <c r="BC124" i="155"/>
  <c r="BI124" i="155" s="1"/>
  <c r="BJ124" i="155" s="1"/>
  <c r="BC101" i="155"/>
  <c r="BI101" i="155" s="1"/>
  <c r="BJ101" i="155" s="1"/>
  <c r="BC28" i="155"/>
  <c r="BI28" i="155" s="1"/>
  <c r="BJ28" i="155" s="1"/>
  <c r="AY137" i="155"/>
  <c r="BD123" i="155"/>
  <c r="BD100" i="155"/>
  <c r="BD64" i="155"/>
  <c r="BD56" i="155"/>
  <c r="BD14" i="155"/>
  <c r="BD94" i="155"/>
  <c r="BD90" i="155"/>
  <c r="BD46" i="155"/>
  <c r="BD66" i="155"/>
  <c r="BD111" i="155"/>
  <c r="BD109" i="155"/>
  <c r="BD67" i="155"/>
  <c r="BD112" i="155"/>
  <c r="BD87" i="155"/>
  <c r="BD34" i="155" l="1"/>
  <c r="BD26" i="155"/>
  <c r="BD13" i="155"/>
  <c r="BI11" i="155"/>
  <c r="BJ11" i="155" s="1"/>
  <c r="BD11" i="155"/>
  <c r="BD73" i="155"/>
  <c r="BD10" i="155"/>
  <c r="BD120" i="155"/>
  <c r="BD81" i="155"/>
  <c r="BD136" i="155"/>
  <c r="BD28" i="155"/>
  <c r="BD124" i="155"/>
  <c r="BD135" i="155"/>
  <c r="BD115" i="155"/>
  <c r="BD130" i="155"/>
  <c r="BD129" i="155"/>
  <c r="BD80" i="155"/>
  <c r="BD99" i="155"/>
  <c r="BD78" i="155"/>
  <c r="BD97" i="155"/>
  <c r="BD132" i="155"/>
  <c r="BD19" i="155"/>
  <c r="BD35" i="155"/>
  <c r="BD71" i="155"/>
  <c r="BD105" i="155"/>
  <c r="BD27" i="155"/>
  <c r="BD32" i="155"/>
  <c r="BC137" i="155"/>
  <c r="BD137" i="155" s="1"/>
  <c r="BD101" i="155"/>
  <c r="BD21" i="155"/>
  <c r="BD118" i="155"/>
  <c r="BD74" i="155"/>
  <c r="BD33" i="155"/>
  <c r="BD122" i="155"/>
  <c r="BD126" i="155"/>
  <c r="BC82" i="155"/>
  <c r="BI82" i="155" s="1"/>
  <c r="BD17" i="155"/>
  <c r="BJ82" i="155" l="1"/>
  <c r="BI137" i="155"/>
  <c r="BJ137" i="155" s="1"/>
  <c r="BD82" i="155"/>
  <c r="BC142" i="121" l="1"/>
  <c r="BC143" i="121"/>
  <c r="BC131" i="121"/>
  <c r="BC132" i="121"/>
  <c r="BC133" i="121"/>
  <c r="BC134" i="121"/>
  <c r="BC135" i="121"/>
  <c r="BC136" i="121"/>
  <c r="BC137" i="121"/>
  <c r="BC138" i="121"/>
  <c r="BC139" i="121"/>
  <c r="BC142" i="127"/>
  <c r="BC132" i="124" l="1"/>
  <c r="BC133" i="124"/>
  <c r="BC134" i="124"/>
  <c r="BC135" i="124"/>
  <c r="BC136" i="124"/>
  <c r="BC137" i="124"/>
  <c r="BC138" i="124"/>
  <c r="BC139" i="124"/>
  <c r="BC142" i="103" l="1"/>
  <c r="BD142" i="103" s="1"/>
  <c r="BC133" i="103"/>
  <c r="BC134" i="103"/>
  <c r="BC135" i="103"/>
  <c r="BC136" i="103"/>
  <c r="BD136" i="103" s="1"/>
  <c r="BC137" i="103"/>
  <c r="BC138" i="103"/>
  <c r="BC139" i="103"/>
  <c r="BC136" i="126"/>
  <c r="BC137" i="126"/>
  <c r="BC138" i="126"/>
  <c r="BC139" i="126"/>
  <c r="BC140" i="126"/>
  <c r="BC142" i="126"/>
  <c r="BC135" i="126"/>
  <c r="BC143" i="126"/>
  <c r="BC124" i="103"/>
  <c r="BC125" i="103"/>
  <c r="BC126" i="103"/>
  <c r="BC127" i="103"/>
  <c r="BC128" i="103"/>
  <c r="BC129" i="103"/>
  <c r="BC130" i="103"/>
  <c r="BC131" i="103"/>
  <c r="BC132" i="103"/>
  <c r="BD137" i="103"/>
  <c r="BD138" i="103"/>
  <c r="BD139" i="103"/>
  <c r="BC51" i="124" l="1"/>
  <c r="BC52" i="124"/>
  <c r="BC53" i="124"/>
  <c r="BC54" i="124"/>
  <c r="BC56" i="124"/>
  <c r="BC57" i="124"/>
  <c r="BC58" i="124"/>
  <c r="BC59" i="124"/>
  <c r="BC60" i="124"/>
  <c r="BC130" i="124"/>
  <c r="BC131" i="124"/>
  <c r="BC121" i="127"/>
  <c r="BC122" i="127"/>
  <c r="BC123" i="127"/>
  <c r="BC124" i="127"/>
  <c r="BC125" i="127"/>
  <c r="BC126" i="127"/>
  <c r="BC127" i="127"/>
  <c r="BC128" i="127"/>
  <c r="BC129" i="127"/>
  <c r="BC130" i="127"/>
  <c r="BC131" i="127"/>
  <c r="BC132" i="127"/>
  <c r="BC133" i="127"/>
  <c r="BC134" i="127"/>
  <c r="BC135" i="127"/>
  <c r="BC136" i="127"/>
  <c r="BC137" i="127"/>
  <c r="BC138" i="127"/>
  <c r="BC139" i="127"/>
  <c r="BC140" i="127"/>
  <c r="BD136" i="127" l="1"/>
  <c r="BD137" i="127"/>
  <c r="BD138" i="127"/>
  <c r="BD139" i="127"/>
  <c r="BD140" i="127"/>
  <c r="BD127" i="127" l="1"/>
  <c r="BD128" i="127"/>
  <c r="BD129" i="127"/>
  <c r="BD130" i="127"/>
  <c r="BD131" i="127"/>
  <c r="BD132" i="127"/>
  <c r="BD133" i="127"/>
  <c r="BD134" i="127"/>
  <c r="BD102" i="109" l="1"/>
  <c r="BD101" i="109"/>
  <c r="BD103" i="109"/>
  <c r="BD104" i="109"/>
  <c r="BD105" i="109"/>
  <c r="BD106" i="109"/>
  <c r="BD107" i="109"/>
  <c r="BD108" i="109"/>
  <c r="BD109" i="109"/>
  <c r="BD110" i="109"/>
  <c r="BD111" i="109"/>
  <c r="BD112" i="109"/>
  <c r="BD113" i="109"/>
  <c r="BD114" i="109"/>
  <c r="BD115" i="109"/>
  <c r="BD116" i="109"/>
  <c r="BD117" i="109"/>
  <c r="BD118" i="109"/>
  <c r="BD119" i="109"/>
  <c r="BD120" i="109"/>
  <c r="BD121" i="109"/>
  <c r="BD122" i="109"/>
  <c r="BD123" i="109"/>
  <c r="BD124" i="109"/>
  <c r="BD125" i="109"/>
  <c r="BD126" i="109"/>
  <c r="BD127" i="109"/>
  <c r="BD128" i="109"/>
  <c r="BD129" i="109"/>
  <c r="BD130" i="109"/>
  <c r="BD131" i="109"/>
  <c r="BD132" i="109"/>
  <c r="BD133" i="109"/>
  <c r="BD134" i="109"/>
  <c r="BD135" i="109"/>
  <c r="BD136" i="109"/>
  <c r="BD137" i="109"/>
  <c r="BD100" i="109"/>
  <c r="BC102" i="109"/>
  <c r="BC100" i="109"/>
  <c r="BC89" i="122" l="1"/>
  <c r="BC90" i="122"/>
  <c r="BC91" i="122"/>
  <c r="BC92" i="122"/>
  <c r="BC93" i="122"/>
  <c r="BC94" i="122"/>
  <c r="BC80" i="122"/>
  <c r="BC81" i="122"/>
  <c r="BC82" i="122"/>
  <c r="BC83" i="122"/>
  <c r="BC84" i="122"/>
  <c r="BC85" i="122"/>
  <c r="BC86" i="122"/>
  <c r="BC87" i="122"/>
  <c r="BC88" i="122"/>
  <c r="BC95" i="122"/>
  <c r="BC80" i="124" l="1"/>
  <c r="BC81" i="124"/>
  <c r="BC82" i="124"/>
  <c r="BC83" i="124"/>
  <c r="BC84" i="124"/>
  <c r="BC85" i="124"/>
  <c r="BC86" i="124"/>
  <c r="BC87" i="124"/>
  <c r="BC136" i="122" l="1"/>
  <c r="BC137" i="122"/>
  <c r="BC138" i="122"/>
  <c r="BC139" i="122"/>
  <c r="BC140" i="122"/>
  <c r="BC131" i="122"/>
  <c r="BC132" i="122"/>
  <c r="BC133" i="122"/>
  <c r="BC134" i="122"/>
  <c r="BC135" i="122"/>
  <c r="BC126" i="122"/>
  <c r="BC127" i="122"/>
  <c r="BC128" i="122"/>
  <c r="BC129" i="122"/>
  <c r="BC130" i="122"/>
  <c r="BC115" i="122"/>
  <c r="BC116" i="122"/>
  <c r="BC117" i="122"/>
  <c r="BC118" i="122"/>
  <c r="BC119" i="122"/>
  <c r="BC120" i="122"/>
  <c r="BC121" i="122"/>
  <c r="BC122" i="122"/>
  <c r="BC123" i="122"/>
  <c r="BC124" i="122"/>
  <c r="BC125" i="122"/>
  <c r="BC102" i="122"/>
  <c r="BC103" i="122"/>
  <c r="BC104" i="122"/>
  <c r="BC105" i="122"/>
  <c r="BC106" i="122"/>
  <c r="BC107" i="122"/>
  <c r="BC108" i="122"/>
  <c r="BC109" i="122"/>
  <c r="BC110" i="122"/>
  <c r="BC111" i="122"/>
  <c r="BC113" i="122"/>
  <c r="BC114" i="122"/>
  <c r="BC96" i="122"/>
  <c r="BC97" i="122"/>
  <c r="BC98" i="122"/>
  <c r="BC99" i="122"/>
  <c r="BC100" i="122"/>
  <c r="BC101" i="122"/>
  <c r="BC79" i="122"/>
  <c r="BC68" i="122"/>
  <c r="BC69" i="122"/>
  <c r="BC70" i="122"/>
  <c r="BC71" i="122"/>
  <c r="BC72" i="122"/>
  <c r="BC73" i="122"/>
  <c r="BC74" i="122"/>
  <c r="BC75" i="122"/>
  <c r="BC76" i="122"/>
  <c r="BC77" i="122"/>
  <c r="BC78" i="122"/>
  <c r="BC61" i="122" l="1"/>
  <c r="BC62" i="122"/>
  <c r="BC63" i="122"/>
  <c r="BC64" i="122"/>
  <c r="BC65" i="122"/>
  <c r="BC66" i="122"/>
  <c r="BC67" i="122"/>
  <c r="BC63" i="127" l="1"/>
  <c r="BC64" i="127"/>
  <c r="BC65" i="127"/>
  <c r="BC66" i="127"/>
  <c r="BC67" i="127"/>
  <c r="BC68" i="127"/>
  <c r="BC69" i="127"/>
  <c r="BC70" i="127"/>
  <c r="BC71" i="127"/>
  <c r="BC72" i="127"/>
  <c r="BC73" i="127"/>
  <c r="BC74" i="127"/>
  <c r="BC75" i="127"/>
  <c r="BC76" i="127"/>
  <c r="BC77" i="127"/>
  <c r="BC78" i="127"/>
  <c r="BC79" i="127"/>
  <c r="BC80" i="127"/>
  <c r="BC81" i="127"/>
  <c r="BC82" i="127"/>
  <c r="BC83" i="127"/>
  <c r="BC84" i="127"/>
  <c r="BC85" i="127"/>
  <c r="BC86" i="127"/>
  <c r="BC87" i="127"/>
  <c r="BC88" i="127"/>
  <c r="BC89" i="127"/>
  <c r="BC90" i="127"/>
  <c r="BC91" i="127"/>
  <c r="BC92" i="127"/>
  <c r="BC93" i="127"/>
  <c r="BC94" i="127"/>
  <c r="BC95" i="127"/>
  <c r="BC96" i="127"/>
  <c r="BC97" i="127"/>
  <c r="BC98" i="127"/>
  <c r="BC99" i="127"/>
  <c r="BC100" i="127"/>
  <c r="BC101" i="127"/>
  <c r="BC102" i="127"/>
  <c r="BC103" i="127"/>
  <c r="BC104" i="127"/>
  <c r="BC105" i="127"/>
  <c r="BC106" i="127"/>
  <c r="BC107" i="127"/>
  <c r="BC109" i="127"/>
  <c r="BC110" i="127"/>
  <c r="BC111" i="127"/>
  <c r="BC112" i="127"/>
  <c r="BC113" i="127"/>
  <c r="BC114" i="127"/>
  <c r="BC115" i="127"/>
  <c r="BC116" i="127"/>
  <c r="BC117" i="127"/>
  <c r="BC118" i="127"/>
  <c r="BC119" i="127"/>
  <c r="BC120" i="127"/>
  <c r="BC60" i="127"/>
  <c r="BC61" i="127"/>
  <c r="BC62" i="127"/>
  <c r="BC59" i="127"/>
  <c r="BC57" i="127"/>
  <c r="BC58" i="122" l="1"/>
  <c r="BC59" i="122"/>
  <c r="BC60" i="122"/>
  <c r="BC52" i="122"/>
  <c r="BC53" i="122"/>
  <c r="BC54" i="122"/>
  <c r="BC55" i="122"/>
  <c r="BC56" i="122"/>
  <c r="BC57" i="122"/>
  <c r="BC54" i="121" l="1"/>
  <c r="BC55" i="121"/>
  <c r="BC56" i="121"/>
  <c r="BC57" i="121"/>
  <c r="BA55" i="103"/>
  <c r="BC36" i="103" l="1"/>
  <c r="BD36" i="103" s="1"/>
  <c r="BC37" i="103"/>
  <c r="BD37" i="103" s="1"/>
  <c r="BC38" i="103"/>
  <c r="BD38" i="103" s="1"/>
  <c r="BC39" i="103"/>
  <c r="BD39" i="103" s="1"/>
  <c r="BC40" i="103"/>
  <c r="BD40" i="103" s="1"/>
  <c r="BC41" i="103"/>
  <c r="BD41" i="103" s="1"/>
  <c r="BC42" i="103"/>
  <c r="BC43" i="103"/>
  <c r="BC44" i="103"/>
  <c r="BC45" i="103"/>
  <c r="BC46" i="103"/>
  <c r="BC52" i="127"/>
  <c r="BC53" i="127"/>
  <c r="BC54" i="127"/>
  <c r="BC55" i="127"/>
  <c r="BC56" i="127"/>
  <c r="BC58" i="127"/>
  <c r="BC44" i="127"/>
  <c r="BD44" i="127" s="1"/>
  <c r="BC45" i="127"/>
  <c r="BC47" i="127"/>
  <c r="BC48" i="127"/>
  <c r="BC49" i="127"/>
  <c r="BC50" i="127"/>
  <c r="BC51" i="127"/>
  <c r="BC36" i="127"/>
  <c r="BC37" i="127"/>
  <c r="BC38" i="127"/>
  <c r="BC39" i="127"/>
  <c r="BC40" i="127"/>
  <c r="BC41" i="127"/>
  <c r="BC42" i="127"/>
  <c r="BC43" i="127"/>
  <c r="BC49" i="122" l="1"/>
  <c r="BC50" i="122"/>
  <c r="BC51" i="122"/>
  <c r="BC36" i="122" l="1"/>
  <c r="BC38" i="122"/>
  <c r="BC39" i="122"/>
  <c r="BC40" i="122"/>
  <c r="BC41" i="122"/>
  <c r="BC42" i="122"/>
  <c r="BC43" i="122"/>
  <c r="BC44" i="122"/>
  <c r="BC45" i="122"/>
  <c r="BC31" i="122"/>
  <c r="BC32" i="122"/>
  <c r="BC33" i="122"/>
  <c r="BC34" i="122"/>
  <c r="BC35" i="122"/>
  <c r="BC46" i="122"/>
  <c r="BC47" i="122"/>
  <c r="BC48" i="122"/>
  <c r="BD27" i="109" l="1"/>
  <c r="BE27" i="109" s="1"/>
  <c r="BD28" i="109"/>
  <c r="BE28" i="109" s="1"/>
  <c r="BD29" i="109"/>
  <c r="BE29" i="109" s="1"/>
  <c r="BD30" i="109"/>
  <c r="BE30" i="109" s="1"/>
  <c r="BD31" i="109"/>
  <c r="BE31" i="109" s="1"/>
  <c r="BD32" i="109"/>
  <c r="BE32" i="109" s="1"/>
  <c r="BD33" i="109"/>
  <c r="BE33" i="109" s="1"/>
  <c r="BD34" i="109"/>
  <c r="BE34" i="109" s="1"/>
  <c r="BD35" i="109"/>
  <c r="BC35" i="109"/>
  <c r="BC36" i="109"/>
  <c r="BC14" i="109" l="1"/>
  <c r="BC15" i="109"/>
  <c r="BC16" i="109"/>
  <c r="BC17" i="109"/>
  <c r="BC18" i="109"/>
  <c r="BC128" i="126"/>
  <c r="BC129" i="126"/>
  <c r="BC130" i="126"/>
  <c r="BC131" i="126"/>
  <c r="BC132" i="126"/>
  <c r="BC133" i="126"/>
  <c r="BC134" i="126"/>
  <c r="BC22" i="126"/>
  <c r="BC23" i="126"/>
  <c r="BC24" i="126"/>
  <c r="BC25" i="126"/>
  <c r="BC26" i="126"/>
  <c r="BC27" i="126"/>
  <c r="BC28" i="126"/>
  <c r="BC29" i="126"/>
  <c r="BC30" i="126"/>
  <c r="BC31" i="126"/>
  <c r="BC32" i="126"/>
  <c r="BC33" i="126"/>
  <c r="BC31" i="103"/>
  <c r="BD31" i="103" s="1"/>
  <c r="BC32" i="103"/>
  <c r="BD32" i="103" s="1"/>
  <c r="BC33" i="103"/>
  <c r="BD33" i="103" s="1"/>
  <c r="BC34" i="103"/>
  <c r="BD34" i="103" s="1"/>
  <c r="BC35" i="103"/>
  <c r="BD35" i="103" s="1"/>
  <c r="BC47" i="103"/>
  <c r="BC48" i="103"/>
  <c r="BC49" i="103"/>
  <c r="BC50" i="103"/>
  <c r="BC51" i="103"/>
  <c r="BC52" i="103"/>
  <c r="BC53" i="103"/>
  <c r="BC54" i="103"/>
  <c r="BC55" i="103"/>
  <c r="BC56" i="103"/>
  <c r="BC57" i="103"/>
  <c r="BC58" i="103"/>
  <c r="BC59" i="103"/>
  <c r="BC60" i="103"/>
  <c r="BC61" i="103"/>
  <c r="BC62" i="103"/>
  <c r="BC63" i="103"/>
  <c r="BC64" i="103"/>
  <c r="BC65" i="103"/>
  <c r="BC66" i="103"/>
  <c r="BC67" i="103"/>
  <c r="BC68" i="103"/>
  <c r="BC69" i="103"/>
  <c r="BC70" i="103"/>
  <c r="BC71" i="103"/>
  <c r="BC72" i="103"/>
  <c r="BC73" i="103"/>
  <c r="BC74" i="103"/>
  <c r="BC75" i="103"/>
  <c r="BC76" i="103"/>
  <c r="BC77" i="103"/>
  <c r="BC78" i="103"/>
  <c r="BC79" i="103"/>
  <c r="BC80" i="103"/>
  <c r="BC81" i="103"/>
  <c r="BC82" i="103"/>
  <c r="BC83" i="103"/>
  <c r="BC84" i="103"/>
  <c r="BC85" i="103"/>
  <c r="BC86" i="103"/>
  <c r="BC87" i="103"/>
  <c r="BC88" i="103"/>
  <c r="BC89" i="103"/>
  <c r="BC90" i="103"/>
  <c r="BC91" i="103"/>
  <c r="BC92" i="103"/>
  <c r="BC93" i="103"/>
  <c r="BC94" i="103"/>
  <c r="BC95" i="103"/>
  <c r="BC96" i="103"/>
  <c r="BC97" i="103"/>
  <c r="BC98" i="103"/>
  <c r="BC99" i="103"/>
  <c r="BC100" i="103"/>
  <c r="BC101" i="103"/>
  <c r="BC102" i="103"/>
  <c r="BC103" i="103"/>
  <c r="BC104" i="103"/>
  <c r="BC105" i="103"/>
  <c r="BC106" i="103"/>
  <c r="BC107" i="103"/>
  <c r="BC108" i="103"/>
  <c r="BC109" i="103"/>
  <c r="BC110" i="103"/>
  <c r="BC111" i="103"/>
  <c r="BC112" i="103"/>
  <c r="BC113" i="103"/>
  <c r="BC114" i="103"/>
  <c r="BC115" i="103"/>
  <c r="BC116" i="103"/>
  <c r="BC117" i="103"/>
  <c r="BC118" i="103"/>
  <c r="BC119" i="103"/>
  <c r="BC120" i="103"/>
  <c r="BC121" i="103"/>
  <c r="BC122" i="103"/>
  <c r="BC123" i="103"/>
  <c r="BD131" i="103"/>
  <c r="BD132" i="103"/>
  <c r="BD133" i="103"/>
  <c r="BD134" i="103"/>
  <c r="BD135" i="103"/>
  <c r="BC50" i="124"/>
  <c r="BC61" i="124"/>
  <c r="BC62" i="124"/>
  <c r="BC63" i="124"/>
  <c r="BC64" i="124"/>
  <c r="BC65" i="124"/>
  <c r="BC66" i="124"/>
  <c r="BC67" i="124"/>
  <c r="BC68" i="124"/>
  <c r="BC69" i="124"/>
  <c r="BC70" i="124"/>
  <c r="BC71" i="124"/>
  <c r="BC72" i="124"/>
  <c r="BC73" i="124"/>
  <c r="BC74" i="124"/>
  <c r="BC75" i="124"/>
  <c r="BC76" i="124"/>
  <c r="BC77" i="124"/>
  <c r="BC78" i="124"/>
  <c r="BC79" i="124"/>
  <c r="BC88" i="124"/>
  <c r="BC89" i="124"/>
  <c r="BC90" i="124"/>
  <c r="BC91" i="124"/>
  <c r="BC92" i="124"/>
  <c r="BC93" i="124"/>
  <c r="BC94" i="124"/>
  <c r="BC95" i="124"/>
  <c r="BC96" i="124"/>
  <c r="BC97" i="124"/>
  <c r="BC98" i="124"/>
  <c r="BC99" i="124"/>
  <c r="BC100" i="124"/>
  <c r="BC101" i="124"/>
  <c r="BC102" i="124"/>
  <c r="BC103" i="124"/>
  <c r="BC104" i="124"/>
  <c r="BC105" i="124"/>
  <c r="BC106" i="124"/>
  <c r="BC107" i="124"/>
  <c r="BC108" i="124"/>
  <c r="BC109" i="124"/>
  <c r="BC110" i="124"/>
  <c r="BC111" i="124"/>
  <c r="BC112" i="124"/>
  <c r="BC113" i="124"/>
  <c r="BC114" i="124"/>
  <c r="BC115" i="124"/>
  <c r="BC116" i="124"/>
  <c r="BC117" i="124"/>
  <c r="BC118" i="124"/>
  <c r="BC119" i="124"/>
  <c r="BC120" i="124"/>
  <c r="BC121" i="124"/>
  <c r="BC122" i="124"/>
  <c r="BC123" i="124"/>
  <c r="BC124" i="124"/>
  <c r="BC125" i="124"/>
  <c r="BC126" i="124"/>
  <c r="BC127" i="124"/>
  <c r="BC128" i="124"/>
  <c r="BC129" i="124"/>
  <c r="BC36" i="124"/>
  <c r="BC37" i="124"/>
  <c r="BC38" i="124"/>
  <c r="BC39" i="124"/>
  <c r="BC40" i="124"/>
  <c r="BC41" i="124"/>
  <c r="BC42" i="124"/>
  <c r="BC43" i="124"/>
  <c r="BC44" i="124"/>
  <c r="BC45" i="124"/>
  <c r="BC46" i="124"/>
  <c r="BC47" i="124"/>
  <c r="BC48" i="124"/>
  <c r="BC27" i="124"/>
  <c r="BC28" i="124"/>
  <c r="BC29" i="124"/>
  <c r="BC30" i="124"/>
  <c r="BC31" i="124"/>
  <c r="BC32" i="124"/>
  <c r="BC33" i="124"/>
  <c r="BC34" i="124"/>
  <c r="BC35" i="124"/>
  <c r="BC34" i="127"/>
  <c r="BD34" i="127" s="1"/>
  <c r="BC35" i="127"/>
  <c r="BD35" i="127" s="1"/>
  <c r="BD36" i="127"/>
  <c r="BD37" i="127"/>
  <c r="BC31" i="127"/>
  <c r="BD31" i="127" s="1"/>
  <c r="BC32" i="127"/>
  <c r="BD32" i="127" s="1"/>
  <c r="BC33" i="127"/>
  <c r="BD33" i="127" s="1"/>
  <c r="BC126" i="121" l="1"/>
  <c r="BC127" i="121"/>
  <c r="BC128" i="121"/>
  <c r="BC129" i="121"/>
  <c r="BC130" i="121"/>
  <c r="BC90" i="121"/>
  <c r="BC91" i="121"/>
  <c r="BC92" i="121"/>
  <c r="BC93" i="121"/>
  <c r="BC94" i="121"/>
  <c r="BC95" i="121"/>
  <c r="BC96" i="121"/>
  <c r="BC97" i="121"/>
  <c r="BC98" i="121"/>
  <c r="BC99" i="121"/>
  <c r="BC100" i="121"/>
  <c r="BC101" i="121"/>
  <c r="BC102" i="121"/>
  <c r="BC103" i="121"/>
  <c r="BC104" i="121"/>
  <c r="BC105" i="121"/>
  <c r="BC106" i="121"/>
  <c r="BC107" i="121"/>
  <c r="BC108" i="121"/>
  <c r="BC109" i="121"/>
  <c r="BC110" i="121"/>
  <c r="BC111" i="121"/>
  <c r="BC112" i="121"/>
  <c r="BC113" i="121"/>
  <c r="BC114" i="121"/>
  <c r="BC115" i="121"/>
  <c r="BC116" i="121"/>
  <c r="BC117" i="121"/>
  <c r="BC118" i="121"/>
  <c r="BC119" i="121"/>
  <c r="BC120" i="121"/>
  <c r="BC121" i="121"/>
  <c r="BC122" i="121"/>
  <c r="BC123" i="121"/>
  <c r="BC124" i="121"/>
  <c r="BC125" i="121"/>
  <c r="BC79" i="121"/>
  <c r="BC80" i="121"/>
  <c r="BC81" i="121"/>
  <c r="BC82" i="121"/>
  <c r="BC83" i="121"/>
  <c r="BC84" i="121"/>
  <c r="BC85" i="121"/>
  <c r="BC86" i="121"/>
  <c r="BC87" i="121"/>
  <c r="BC88" i="121"/>
  <c r="BC89" i="121"/>
  <c r="BC70" i="121"/>
  <c r="BC71" i="121"/>
  <c r="BC72" i="121"/>
  <c r="BC73" i="121"/>
  <c r="BC74" i="121"/>
  <c r="BC75" i="121"/>
  <c r="BC76" i="121"/>
  <c r="BC77" i="121"/>
  <c r="BC78" i="121"/>
  <c r="BC58" i="121"/>
  <c r="BC59" i="121"/>
  <c r="BC60" i="121"/>
  <c r="BC61" i="121"/>
  <c r="BC62" i="121"/>
  <c r="BC63" i="121"/>
  <c r="BC64" i="121"/>
  <c r="BC65" i="121"/>
  <c r="BC66" i="121"/>
  <c r="BC67" i="121"/>
  <c r="BC68" i="121"/>
  <c r="BC69" i="121"/>
  <c r="BC49" i="121"/>
  <c r="BC50" i="121"/>
  <c r="BC51" i="121"/>
  <c r="BC52" i="121"/>
  <c r="BC53" i="121"/>
  <c r="BC42" i="121"/>
  <c r="BC43" i="121"/>
  <c r="BC44" i="121"/>
  <c r="BC45" i="121"/>
  <c r="BC46" i="121"/>
  <c r="BC47" i="121"/>
  <c r="BC48" i="121"/>
  <c r="BC33" i="121"/>
  <c r="BC34" i="121"/>
  <c r="BC35" i="121"/>
  <c r="BC36" i="121"/>
  <c r="BC37" i="121"/>
  <c r="BC38" i="121"/>
  <c r="BC39" i="121"/>
  <c r="BC40" i="121"/>
  <c r="BC41" i="121"/>
  <c r="BC31" i="121"/>
  <c r="BC32" i="121"/>
  <c r="BD24" i="109" l="1"/>
  <c r="BE105" i="109" l="1"/>
  <c r="BE109" i="109"/>
  <c r="BE113" i="109"/>
  <c r="BE117" i="109"/>
  <c r="BE121" i="109"/>
  <c r="BE125" i="109"/>
  <c r="BE129" i="109"/>
  <c r="BD93" i="109"/>
  <c r="BE93" i="109" s="1"/>
  <c r="BD94" i="109"/>
  <c r="BD95" i="109"/>
  <c r="BE95" i="109" s="1"/>
  <c r="BD96" i="109"/>
  <c r="BE96" i="109" s="1"/>
  <c r="BD97" i="109"/>
  <c r="BE97" i="109" s="1"/>
  <c r="BD98" i="109"/>
  <c r="BE98" i="109" s="1"/>
  <c r="BD99" i="109"/>
  <c r="BE99" i="109" s="1"/>
  <c r="BE100" i="109"/>
  <c r="BD79" i="109"/>
  <c r="BE79" i="109" s="1"/>
  <c r="BD80" i="109"/>
  <c r="BE80" i="109" s="1"/>
  <c r="BD81" i="109"/>
  <c r="BE81" i="109" s="1"/>
  <c r="BD82" i="109"/>
  <c r="BE82" i="109" s="1"/>
  <c r="BD83" i="109"/>
  <c r="BE83" i="109" s="1"/>
  <c r="BD84" i="109"/>
  <c r="BE84" i="109" s="1"/>
  <c r="BD85" i="109"/>
  <c r="BE85" i="109" s="1"/>
  <c r="BD86" i="109"/>
  <c r="BE86" i="109" s="1"/>
  <c r="BD87" i="109"/>
  <c r="BE87" i="109" s="1"/>
  <c r="BD88" i="109"/>
  <c r="BE88" i="109" s="1"/>
  <c r="BD89" i="109"/>
  <c r="BE89" i="109" s="1"/>
  <c r="BD90" i="109"/>
  <c r="BE90" i="109" s="1"/>
  <c r="BD91" i="109"/>
  <c r="BE91" i="109" s="1"/>
  <c r="BD92" i="109"/>
  <c r="BE92" i="109" s="1"/>
  <c r="BD66" i="109"/>
  <c r="BE66" i="109" s="1"/>
  <c r="BD67" i="109"/>
  <c r="BE67" i="109" s="1"/>
  <c r="BD68" i="109"/>
  <c r="BE68" i="109" s="1"/>
  <c r="BD69" i="109"/>
  <c r="BE69" i="109" s="1"/>
  <c r="BD70" i="109"/>
  <c r="BE70" i="109" s="1"/>
  <c r="BD71" i="109"/>
  <c r="BD72" i="109"/>
  <c r="BE72" i="109" s="1"/>
  <c r="BD73" i="109"/>
  <c r="BE73" i="109" s="1"/>
  <c r="BD74" i="109"/>
  <c r="BE74" i="109" s="1"/>
  <c r="BD75" i="109"/>
  <c r="BE75" i="109" s="1"/>
  <c r="BD76" i="109"/>
  <c r="BE76" i="109" s="1"/>
  <c r="BD77" i="109"/>
  <c r="BE77" i="109" s="1"/>
  <c r="BD78" i="109"/>
  <c r="BE78" i="109" s="1"/>
  <c r="BE35" i="109"/>
  <c r="BD36" i="109"/>
  <c r="BE36" i="109" s="1"/>
  <c r="BD37" i="109"/>
  <c r="BE37" i="109" s="1"/>
  <c r="BD38" i="109"/>
  <c r="BD39" i="109"/>
  <c r="BE39" i="109" s="1"/>
  <c r="BD40" i="109"/>
  <c r="BE40" i="109" s="1"/>
  <c r="BD41" i="109"/>
  <c r="BE41" i="109" s="1"/>
  <c r="BD42" i="109"/>
  <c r="BE42" i="109" s="1"/>
  <c r="BD43" i="109"/>
  <c r="BE43" i="109" s="1"/>
  <c r="BD44" i="109"/>
  <c r="BE44" i="109" s="1"/>
  <c r="BD45" i="109"/>
  <c r="BE45" i="109" s="1"/>
  <c r="BD46" i="109"/>
  <c r="BE46" i="109" s="1"/>
  <c r="BD47" i="109"/>
  <c r="BE47" i="109" s="1"/>
  <c r="BD48" i="109"/>
  <c r="BE48" i="109" s="1"/>
  <c r="BD49" i="109"/>
  <c r="BE49" i="109" s="1"/>
  <c r="BD50" i="109"/>
  <c r="BE50" i="109" s="1"/>
  <c r="BD51" i="109"/>
  <c r="BE51" i="109" s="1"/>
  <c r="BD52" i="109"/>
  <c r="BE52" i="109" s="1"/>
  <c r="BD53" i="109"/>
  <c r="BE53" i="109" s="1"/>
  <c r="BD54" i="109"/>
  <c r="BE54" i="109" s="1"/>
  <c r="BD55" i="109"/>
  <c r="BE55" i="109" s="1"/>
  <c r="BD56" i="109"/>
  <c r="BE56" i="109" s="1"/>
  <c r="BD57" i="109"/>
  <c r="BE57" i="109" s="1"/>
  <c r="BD58" i="109"/>
  <c r="BE58" i="109" s="1"/>
  <c r="BD59" i="109"/>
  <c r="BE59" i="109" s="1"/>
  <c r="BD60" i="109"/>
  <c r="BE60" i="109" s="1"/>
  <c r="BD61" i="109"/>
  <c r="BE61" i="109" s="1"/>
  <c r="BD62" i="109"/>
  <c r="BE62" i="109" s="1"/>
  <c r="BD63" i="109"/>
  <c r="BE63" i="109" s="1"/>
  <c r="BD64" i="109"/>
  <c r="BE64" i="109" s="1"/>
  <c r="BD65" i="109"/>
  <c r="BE65" i="109" s="1"/>
  <c r="BE38" i="109"/>
  <c r="BE71" i="109"/>
  <c r="BE94" i="109"/>
  <c r="BE101" i="109"/>
  <c r="BE102" i="109"/>
  <c r="BE103" i="109"/>
  <c r="BE104" i="109"/>
  <c r="BE106" i="109"/>
  <c r="BE107" i="109"/>
  <c r="BE108" i="109"/>
  <c r="BE110" i="109"/>
  <c r="BE111" i="109"/>
  <c r="BE112" i="109"/>
  <c r="BE114" i="109"/>
  <c r="BE115" i="109"/>
  <c r="BE116" i="109"/>
  <c r="BE118" i="109"/>
  <c r="BE119" i="109"/>
  <c r="BE120" i="109"/>
  <c r="BE122" i="109"/>
  <c r="BE123" i="109"/>
  <c r="BE124" i="109"/>
  <c r="BE126" i="109"/>
  <c r="BE127" i="109"/>
  <c r="BE128" i="109"/>
  <c r="BE130" i="109"/>
  <c r="BD23" i="109"/>
  <c r="BE23" i="109" s="1"/>
  <c r="BE24" i="109"/>
  <c r="BD25" i="109"/>
  <c r="BE25" i="109" s="1"/>
  <c r="BD26" i="109"/>
  <c r="BE26" i="109" s="1"/>
  <c r="BD15" i="109"/>
  <c r="BE15" i="109" s="1"/>
  <c r="BD16" i="109"/>
  <c r="BE16" i="109" s="1"/>
  <c r="BD17" i="109"/>
  <c r="BE17" i="109" s="1"/>
  <c r="BD18" i="109"/>
  <c r="BE18" i="109" s="1"/>
  <c r="BD19" i="109"/>
  <c r="BE19" i="109" s="1"/>
  <c r="BD20" i="109"/>
  <c r="BE20" i="109" s="1"/>
  <c r="BD21" i="109"/>
  <c r="BE21" i="109" s="1"/>
  <c r="BD22" i="109"/>
  <c r="BE22" i="109" s="1"/>
  <c r="BC130" i="109"/>
  <c r="BC19" i="109"/>
  <c r="BC20" i="109"/>
  <c r="BC21" i="109"/>
  <c r="BC22" i="109"/>
  <c r="BC23" i="109"/>
  <c r="BC24" i="109"/>
  <c r="BC25" i="109"/>
  <c r="BC26" i="109"/>
  <c r="BC27" i="109"/>
  <c r="BC28" i="109"/>
  <c r="BC29" i="109"/>
  <c r="BC30" i="109"/>
  <c r="BC31" i="109"/>
  <c r="BC32" i="109"/>
  <c r="BC33" i="109"/>
  <c r="BC34" i="109"/>
  <c r="BC37" i="109"/>
  <c r="BC38" i="109"/>
  <c r="BC39" i="109"/>
  <c r="BC40" i="109"/>
  <c r="BC41" i="109"/>
  <c r="BC42" i="109"/>
  <c r="BC43" i="109"/>
  <c r="BC44" i="109"/>
  <c r="BC45" i="109"/>
  <c r="BC46" i="109"/>
  <c r="BC47" i="109"/>
  <c r="BC48" i="109"/>
  <c r="BC49" i="109"/>
  <c r="BC50" i="109"/>
  <c r="BC51" i="109"/>
  <c r="BC52" i="109"/>
  <c r="BC53" i="109"/>
  <c r="BC54" i="109"/>
  <c r="BC55" i="109"/>
  <c r="BC56" i="109"/>
  <c r="BC57" i="109"/>
  <c r="BC58" i="109"/>
  <c r="BC59" i="109"/>
  <c r="BC60" i="109"/>
  <c r="BC61" i="109"/>
  <c r="BC62" i="109"/>
  <c r="BC63" i="109"/>
  <c r="BC64" i="109"/>
  <c r="BC65" i="109"/>
  <c r="BC66" i="109"/>
  <c r="BC67" i="109"/>
  <c r="BC68" i="109"/>
  <c r="BC69" i="109"/>
  <c r="BC70" i="109"/>
  <c r="BC71" i="109"/>
  <c r="BC72" i="109"/>
  <c r="BC73" i="109"/>
  <c r="BC74" i="109"/>
  <c r="BC75" i="109"/>
  <c r="BC76" i="109"/>
  <c r="BC77" i="109"/>
  <c r="BC78" i="109"/>
  <c r="BC79" i="109"/>
  <c r="BC80" i="109"/>
  <c r="BC81" i="109"/>
  <c r="BC82" i="109"/>
  <c r="BC83" i="109"/>
  <c r="BC84" i="109"/>
  <c r="BC85" i="109"/>
  <c r="BC86" i="109"/>
  <c r="BC87" i="109"/>
  <c r="BC88" i="109"/>
  <c r="BC89" i="109"/>
  <c r="BC90" i="109"/>
  <c r="BC91" i="109"/>
  <c r="BC92" i="109"/>
  <c r="BC93" i="109"/>
  <c r="BC94" i="109"/>
  <c r="BC95" i="109"/>
  <c r="BC96" i="109"/>
  <c r="BC97" i="109"/>
  <c r="BC98" i="109"/>
  <c r="BC99" i="109"/>
  <c r="BC101" i="109"/>
  <c r="BC103" i="109"/>
  <c r="BC104" i="109"/>
  <c r="BC105" i="109"/>
  <c r="BC106" i="109"/>
  <c r="BC107" i="109"/>
  <c r="BC108" i="109"/>
  <c r="BC109" i="109"/>
  <c r="BC110" i="109"/>
  <c r="BC111" i="109"/>
  <c r="BC112" i="109"/>
  <c r="BC113" i="109"/>
  <c r="BC114" i="109"/>
  <c r="BC115" i="109"/>
  <c r="BC116" i="109"/>
  <c r="BC117" i="109"/>
  <c r="BC118" i="109"/>
  <c r="BC119" i="109"/>
  <c r="BC120" i="109"/>
  <c r="BC121" i="109"/>
  <c r="BC122" i="109"/>
  <c r="BC123" i="109"/>
  <c r="BC124" i="109"/>
  <c r="BC125" i="109"/>
  <c r="BC126" i="109"/>
  <c r="BC127" i="109"/>
  <c r="BC128" i="109"/>
  <c r="BC129" i="109"/>
  <c r="BC13" i="122" l="1"/>
  <c r="BC14" i="122"/>
  <c r="BC13" i="124" l="1"/>
  <c r="U9" i="119" l="1"/>
  <c r="Q9" i="119"/>
  <c r="H9" i="119"/>
  <c r="CU9" i="119" l="1"/>
  <c r="CV9" i="119"/>
  <c r="Y9" i="119"/>
  <c r="X9" i="119"/>
  <c r="W9" i="119"/>
  <c r="AX141" i="124" l="1"/>
  <c r="AY141" i="124"/>
  <c r="AY141" i="126"/>
  <c r="AX141" i="126"/>
  <c r="BC13" i="109"/>
  <c r="AX141" i="109"/>
  <c r="AY141" i="109"/>
  <c r="BC13" i="121"/>
  <c r="AX141" i="121"/>
  <c r="AY141" i="121"/>
  <c r="G9" i="119" l="1"/>
  <c r="F9" i="119"/>
  <c r="CI9" i="119"/>
  <c r="CH9" i="119"/>
  <c r="CG9" i="119"/>
  <c r="CF9" i="119"/>
  <c r="CE9" i="119"/>
  <c r="O9" i="119"/>
  <c r="V9" i="119"/>
  <c r="T9" i="119"/>
  <c r="S9" i="119"/>
  <c r="R9" i="119"/>
  <c r="P9" i="119"/>
  <c r="M9" i="119"/>
  <c r="L9" i="119"/>
  <c r="K9" i="119"/>
  <c r="J9" i="119"/>
  <c r="I9" i="119"/>
  <c r="E9" i="119"/>
  <c r="D9" i="119"/>
  <c r="C9" i="119"/>
  <c r="BC49" i="124"/>
  <c r="BA55" i="124"/>
  <c r="BC55" i="124" s="1"/>
  <c r="BA140" i="124"/>
  <c r="BC140" i="124" s="1"/>
  <c r="BC13" i="103" l="1"/>
  <c r="BC13" i="126"/>
  <c r="BC13" i="127"/>
  <c r="BU9" i="119"/>
  <c r="BV9" i="119"/>
  <c r="BW9" i="119"/>
  <c r="BC14" i="124"/>
  <c r="BC15" i="124"/>
  <c r="BC16" i="124"/>
  <c r="BC17" i="124"/>
  <c r="BC18" i="124"/>
  <c r="BC19" i="124"/>
  <c r="BC20" i="124"/>
  <c r="BC21" i="124"/>
  <c r="BC22" i="124"/>
  <c r="BC23" i="124"/>
  <c r="BC24" i="124"/>
  <c r="BC25" i="124"/>
  <c r="BC26" i="124"/>
  <c r="B10" i="115" l="1"/>
  <c r="B9" i="119"/>
  <c r="CP9" i="119"/>
  <c r="CQ9" i="119"/>
  <c r="CR9" i="119"/>
  <c r="CS9" i="119"/>
  <c r="CT9" i="119"/>
  <c r="CK9" i="119" l="1"/>
  <c r="CL9" i="119"/>
  <c r="CM9" i="119"/>
  <c r="CN9" i="119"/>
  <c r="CO9" i="119"/>
  <c r="AW141" i="126" l="1"/>
  <c r="BC15" i="126" l="1"/>
  <c r="BC14" i="126"/>
  <c r="BC16" i="126"/>
  <c r="BC17" i="126"/>
  <c r="BC18" i="126"/>
  <c r="BC19" i="126"/>
  <c r="BC20" i="126"/>
  <c r="BC21" i="126"/>
  <c r="BC34" i="126"/>
  <c r="BC35" i="126"/>
  <c r="BC36" i="126"/>
  <c r="BC37" i="126"/>
  <c r="BC38" i="126"/>
  <c r="BC39" i="126"/>
  <c r="BC40" i="126"/>
  <c r="BC41" i="126"/>
  <c r="BC42" i="126"/>
  <c r="BC43" i="126"/>
  <c r="BC44" i="126"/>
  <c r="BC45" i="126"/>
  <c r="BC46" i="126"/>
  <c r="BC47" i="126"/>
  <c r="BC48" i="126"/>
  <c r="BC49" i="126"/>
  <c r="BC50" i="126"/>
  <c r="BC51" i="126"/>
  <c r="BC52" i="126"/>
  <c r="BC53" i="126"/>
  <c r="BC54" i="126"/>
  <c r="BC55" i="126"/>
  <c r="BC56" i="126"/>
  <c r="BC57" i="126"/>
  <c r="BC58" i="126"/>
  <c r="BC59" i="126"/>
  <c r="BC60" i="126"/>
  <c r="BC61" i="126"/>
  <c r="BC62" i="126"/>
  <c r="BC63" i="126"/>
  <c r="BC64" i="126"/>
  <c r="BC65" i="126"/>
  <c r="BC66" i="126"/>
  <c r="BC67" i="126"/>
  <c r="BC68" i="126"/>
  <c r="BC69" i="126"/>
  <c r="BC70" i="126"/>
  <c r="BC71" i="126"/>
  <c r="BC72" i="126"/>
  <c r="BC73" i="126"/>
  <c r="BC74" i="126"/>
  <c r="BC75" i="126"/>
  <c r="BC76" i="126"/>
  <c r="BC77" i="126"/>
  <c r="BC78" i="126"/>
  <c r="BC79" i="126"/>
  <c r="BC80" i="126"/>
  <c r="BC81" i="126"/>
  <c r="BC82" i="126"/>
  <c r="BC83" i="126"/>
  <c r="BC84" i="126"/>
  <c r="BC85" i="126"/>
  <c r="BC86" i="126"/>
  <c r="BC87" i="126"/>
  <c r="BC88" i="126"/>
  <c r="BC89" i="126"/>
  <c r="BC90" i="126"/>
  <c r="BC91" i="126"/>
  <c r="BC92" i="126"/>
  <c r="BC93" i="126"/>
  <c r="BC94" i="126"/>
  <c r="BC95" i="126"/>
  <c r="BC96" i="126"/>
  <c r="BC97" i="126"/>
  <c r="BC98" i="126"/>
  <c r="BC99" i="126"/>
  <c r="BC100" i="126"/>
  <c r="BC101" i="126"/>
  <c r="BC102" i="126"/>
  <c r="BC103" i="126"/>
  <c r="BC104" i="126"/>
  <c r="BC105" i="126"/>
  <c r="BC106" i="126"/>
  <c r="BC107" i="126"/>
  <c r="BC108" i="126"/>
  <c r="BC109" i="126"/>
  <c r="BC110" i="126"/>
  <c r="BC111" i="126"/>
  <c r="BC112" i="126"/>
  <c r="BC113" i="126"/>
  <c r="BC114" i="126"/>
  <c r="BC115" i="126"/>
  <c r="BC116" i="126"/>
  <c r="BC117" i="126"/>
  <c r="BC118" i="126"/>
  <c r="BC119" i="126"/>
  <c r="BC120" i="126"/>
  <c r="BC121" i="126"/>
  <c r="BC122" i="126"/>
  <c r="BC123" i="126"/>
  <c r="BC124" i="126"/>
  <c r="BC125" i="126"/>
  <c r="BC126" i="126"/>
  <c r="BC127" i="126"/>
  <c r="BA141" i="126" l="1"/>
  <c r="BC141" i="126" s="1"/>
  <c r="BC14" i="127"/>
  <c r="AW141" i="121" l="1"/>
  <c r="AZ141" i="121"/>
  <c r="BC131" i="109" l="1"/>
  <c r="BC132" i="109"/>
  <c r="BC133" i="109"/>
  <c r="BC134" i="109"/>
  <c r="BC135" i="109"/>
  <c r="BC136" i="109"/>
  <c r="BC137" i="109"/>
  <c r="BC138" i="109"/>
  <c r="BC139" i="109"/>
  <c r="BC140" i="109"/>
  <c r="BD14" i="109"/>
  <c r="BE14" i="109" s="1"/>
  <c r="BE131" i="109"/>
  <c r="BE132" i="109"/>
  <c r="BE133" i="109"/>
  <c r="BE134" i="109"/>
  <c r="BE135" i="109"/>
  <c r="BE136" i="109"/>
  <c r="BE137" i="109"/>
  <c r="BA140" i="109"/>
  <c r="BD13" i="109"/>
  <c r="BD140" i="109" l="1"/>
  <c r="BE140" i="109" s="1"/>
  <c r="BD138" i="109"/>
  <c r="BE138" i="109" s="1"/>
  <c r="BD139" i="109"/>
  <c r="BE139" i="109" s="1"/>
  <c r="BC141" i="109"/>
  <c r="BE13" i="109"/>
  <c r="AW141" i="124"/>
  <c r="AW141" i="103"/>
  <c r="AW141" i="109"/>
  <c r="AV141" i="127"/>
  <c r="AU141" i="127"/>
  <c r="AR141" i="127"/>
  <c r="AQ141" i="127"/>
  <c r="AO141" i="127"/>
  <c r="AC141" i="127"/>
  <c r="AA141" i="127"/>
  <c r="Z141" i="127"/>
  <c r="R141" i="127"/>
  <c r="Q141" i="127"/>
  <c r="P141" i="127"/>
  <c r="O141" i="127"/>
  <c r="M141" i="127"/>
  <c r="L141" i="127"/>
  <c r="K141" i="127"/>
  <c r="J141" i="127"/>
  <c r="I141" i="127"/>
  <c r="H141" i="127"/>
  <c r="G141" i="127"/>
  <c r="F141" i="127"/>
  <c r="E141" i="127"/>
  <c r="BC108" i="127"/>
  <c r="BC46" i="127"/>
  <c r="BD14" i="127"/>
  <c r="BD13" i="127"/>
  <c r="A5" i="127"/>
  <c r="A4" i="127"/>
  <c r="AZ141" i="126"/>
  <c r="AV141" i="126"/>
  <c r="AU141" i="126"/>
  <c r="AT141" i="126"/>
  <c r="AS141" i="126"/>
  <c r="AR141" i="126"/>
  <c r="AQ141" i="126"/>
  <c r="AP141" i="126"/>
  <c r="AO141" i="126"/>
  <c r="AN141" i="126"/>
  <c r="AM141" i="126"/>
  <c r="AL141" i="126"/>
  <c r="AK141" i="126"/>
  <c r="AJ141" i="126"/>
  <c r="AI141" i="126"/>
  <c r="AH141" i="126"/>
  <c r="AG141" i="126"/>
  <c r="AF141" i="126"/>
  <c r="AE141" i="126"/>
  <c r="AD141" i="126"/>
  <c r="AC141" i="126"/>
  <c r="AB141" i="126"/>
  <c r="AA141" i="126"/>
  <c r="Z141" i="126"/>
  <c r="Y141" i="126"/>
  <c r="X141" i="126"/>
  <c r="W141" i="126"/>
  <c r="V141" i="126"/>
  <c r="U141" i="126"/>
  <c r="T141" i="126"/>
  <c r="S141" i="126"/>
  <c r="R141" i="126"/>
  <c r="Q141" i="126"/>
  <c r="P141" i="126"/>
  <c r="O141" i="126"/>
  <c r="N141" i="126"/>
  <c r="M141" i="126"/>
  <c r="L141" i="126"/>
  <c r="K141" i="126"/>
  <c r="J141" i="126"/>
  <c r="I141" i="126"/>
  <c r="H141" i="126"/>
  <c r="G141" i="126"/>
  <c r="F141" i="126"/>
  <c r="E141" i="126"/>
  <c r="A5" i="126"/>
  <c r="A4" i="126"/>
  <c r="BD142" i="109" l="1"/>
  <c r="BD54" i="127"/>
  <c r="BD94" i="127"/>
  <c r="BD118" i="127"/>
  <c r="BD112" i="127"/>
  <c r="BD46" i="127"/>
  <c r="BD78" i="127"/>
  <c r="BD110" i="127"/>
  <c r="BD39" i="127"/>
  <c r="BD63" i="127"/>
  <c r="BD95" i="127"/>
  <c r="BD119" i="127"/>
  <c r="BC24" i="127"/>
  <c r="BD24" i="127" s="1"/>
  <c r="BD40" i="127"/>
  <c r="BD72" i="127"/>
  <c r="BD96" i="127"/>
  <c r="BD120" i="127"/>
  <c r="BC17" i="127"/>
  <c r="BD17" i="127" s="1"/>
  <c r="BD41" i="127"/>
  <c r="BD73" i="127"/>
  <c r="BD97" i="127"/>
  <c r="BD121" i="127"/>
  <c r="BC18" i="127"/>
  <c r="BD18" i="127" s="1"/>
  <c r="BC26" i="127"/>
  <c r="BD26" i="127" s="1"/>
  <c r="BD42" i="127"/>
  <c r="BD50" i="127"/>
  <c r="BD58" i="127"/>
  <c r="BD66" i="127"/>
  <c r="BD74" i="127"/>
  <c r="BD82" i="127"/>
  <c r="BD90" i="127"/>
  <c r="BD98" i="127"/>
  <c r="BD106" i="127"/>
  <c r="BD114" i="127"/>
  <c r="BD122" i="127"/>
  <c r="BC30" i="127"/>
  <c r="BD30" i="127" s="1"/>
  <c r="BD70" i="127"/>
  <c r="BC23" i="127"/>
  <c r="BD23" i="127" s="1"/>
  <c r="BD55" i="127"/>
  <c r="BD87" i="127"/>
  <c r="BD103" i="127"/>
  <c r="BD135" i="127"/>
  <c r="BD56" i="127"/>
  <c r="BD80" i="127"/>
  <c r="BD104" i="127"/>
  <c r="BD57" i="127"/>
  <c r="BD89" i="127"/>
  <c r="BD113" i="127"/>
  <c r="BC19" i="127"/>
  <c r="BD19" i="127" s="1"/>
  <c r="BC27" i="127"/>
  <c r="BD27" i="127" s="1"/>
  <c r="BD43" i="127"/>
  <c r="BD51" i="127"/>
  <c r="BD59" i="127"/>
  <c r="BD67" i="127"/>
  <c r="BD75" i="127"/>
  <c r="BD83" i="127"/>
  <c r="BD91" i="127"/>
  <c r="BD99" i="127"/>
  <c r="BD107" i="127"/>
  <c r="BD115" i="127"/>
  <c r="BD123" i="127"/>
  <c r="BD38" i="127"/>
  <c r="BD86" i="127"/>
  <c r="BD71" i="127"/>
  <c r="BD48" i="127"/>
  <c r="BD65" i="127"/>
  <c r="BC20" i="127"/>
  <c r="BD20" i="127" s="1"/>
  <c r="BC28" i="127"/>
  <c r="BD28" i="127" s="1"/>
  <c r="BD52" i="127"/>
  <c r="BD60" i="127"/>
  <c r="BD68" i="127"/>
  <c r="BD76" i="127"/>
  <c r="BD84" i="127"/>
  <c r="BD92" i="127"/>
  <c r="BD100" i="127"/>
  <c r="BD108" i="127"/>
  <c r="BD116" i="127"/>
  <c r="BD124" i="127"/>
  <c r="BC22" i="127"/>
  <c r="BD22" i="127" s="1"/>
  <c r="BD62" i="127"/>
  <c r="BD102" i="127"/>
  <c r="BD126" i="127"/>
  <c r="BC15" i="127"/>
  <c r="BD47" i="127"/>
  <c r="BD79" i="127"/>
  <c r="BD111" i="127"/>
  <c r="BC16" i="127"/>
  <c r="BD16" i="127" s="1"/>
  <c r="BD64" i="127"/>
  <c r="BD88" i="127"/>
  <c r="BC25" i="127"/>
  <c r="BD25" i="127" s="1"/>
  <c r="BD49" i="127"/>
  <c r="BD81" i="127"/>
  <c r="BD105" i="127"/>
  <c r="BC21" i="127"/>
  <c r="BD21" i="127" s="1"/>
  <c r="BC29" i="127"/>
  <c r="BD29" i="127" s="1"/>
  <c r="BD45" i="127"/>
  <c r="BD53" i="127"/>
  <c r="BD61" i="127"/>
  <c r="BD69" i="127"/>
  <c r="BD77" i="127"/>
  <c r="BD85" i="127"/>
  <c r="BD93" i="127"/>
  <c r="BD101" i="127"/>
  <c r="BD109" i="127"/>
  <c r="BD117" i="127"/>
  <c r="BD125" i="127"/>
  <c r="BA141" i="127"/>
  <c r="BC141" i="127" s="1"/>
  <c r="BD142" i="127" l="1"/>
  <c r="BD15" i="127"/>
  <c r="BH9" i="119" l="1"/>
  <c r="BK9" i="119"/>
  <c r="BL9" i="119"/>
  <c r="BM9" i="119"/>
  <c r="BO9" i="119"/>
  <c r="BP9" i="119"/>
  <c r="BN9" i="119" l="1"/>
  <c r="BJ9" i="119"/>
  <c r="BI9" i="119"/>
  <c r="CB9" i="119" l="1"/>
  <c r="CA9" i="119"/>
  <c r="BA141" i="124" l="1"/>
  <c r="BC141" i="124" s="1"/>
  <c r="AZ141" i="124"/>
  <c r="AV141" i="124"/>
  <c r="AU141" i="124"/>
  <c r="AT141" i="124"/>
  <c r="AS141" i="124"/>
  <c r="AR141" i="124"/>
  <c r="AQ141" i="124"/>
  <c r="AP141" i="124"/>
  <c r="AO141" i="124"/>
  <c r="AN141" i="124"/>
  <c r="AM141" i="124"/>
  <c r="AL141" i="124"/>
  <c r="AK141" i="124"/>
  <c r="AJ141" i="124"/>
  <c r="AI141" i="124"/>
  <c r="AH141" i="124"/>
  <c r="AG141" i="124"/>
  <c r="AF141" i="124"/>
  <c r="AE141" i="124"/>
  <c r="AD141" i="124"/>
  <c r="AC141" i="124"/>
  <c r="AB141" i="124"/>
  <c r="AA141" i="124"/>
  <c r="Z141" i="124"/>
  <c r="Y141" i="124"/>
  <c r="X141" i="124"/>
  <c r="W141" i="124"/>
  <c r="V141" i="124"/>
  <c r="U141" i="124"/>
  <c r="T141" i="124"/>
  <c r="S141" i="124"/>
  <c r="R141" i="124"/>
  <c r="Q141" i="124"/>
  <c r="P141" i="124"/>
  <c r="O141" i="124"/>
  <c r="N141" i="124"/>
  <c r="M141" i="124"/>
  <c r="L141" i="124"/>
  <c r="K141" i="124"/>
  <c r="J141" i="124"/>
  <c r="I141" i="124"/>
  <c r="H141" i="124"/>
  <c r="G141" i="124"/>
  <c r="F141" i="124"/>
  <c r="E141" i="124"/>
  <c r="A5" i="124"/>
  <c r="A4" i="124"/>
  <c r="BC142" i="124" l="1"/>
  <c r="CJ9" i="119"/>
  <c r="E4" i="119"/>
  <c r="A5" i="115" l="1"/>
  <c r="A4" i="115"/>
  <c r="A4" i="109"/>
  <c r="A3" i="109"/>
  <c r="A5" i="122"/>
  <c r="A4" i="122"/>
  <c r="A5" i="121"/>
  <c r="A4" i="121"/>
  <c r="A5" i="103"/>
  <c r="A4" i="103"/>
  <c r="E3" i="119"/>
  <c r="AP141" i="122" l="1"/>
  <c r="AA141" i="122"/>
  <c r="Y141" i="122"/>
  <c r="P141" i="122"/>
  <c r="O141" i="122"/>
  <c r="N141" i="122"/>
  <c r="M141" i="122"/>
  <c r="K141" i="122"/>
  <c r="J141" i="122"/>
  <c r="H141" i="122"/>
  <c r="G141" i="122"/>
  <c r="BC112" i="122"/>
  <c r="BC37" i="122"/>
  <c r="BC30" i="122"/>
  <c r="BC29" i="122"/>
  <c r="BC28" i="122"/>
  <c r="BC27" i="122"/>
  <c r="BC26" i="122"/>
  <c r="BC25" i="122"/>
  <c r="BC24" i="122"/>
  <c r="BC23" i="122"/>
  <c r="BC22" i="122"/>
  <c r="BC21" i="122"/>
  <c r="BC20" i="122"/>
  <c r="BC19" i="122"/>
  <c r="BC18" i="122"/>
  <c r="BC17" i="122"/>
  <c r="BC16" i="122"/>
  <c r="BC15" i="122"/>
  <c r="F141" i="109"/>
  <c r="F10" i="115" s="1"/>
  <c r="E141" i="109"/>
  <c r="D10" i="115" s="1"/>
  <c r="F141" i="103"/>
  <c r="E10" i="115" s="1"/>
  <c r="E141" i="103"/>
  <c r="BX9" i="119"/>
  <c r="BA141" i="109"/>
  <c r="BE142" i="109" s="1"/>
  <c r="BC14" i="121"/>
  <c r="BC16" i="121"/>
  <c r="BC17" i="121"/>
  <c r="BC18" i="121"/>
  <c r="BC19" i="121"/>
  <c r="BC20" i="121"/>
  <c r="BC21" i="121"/>
  <c r="BC22" i="121"/>
  <c r="BC23" i="121"/>
  <c r="BC24" i="121"/>
  <c r="BC25" i="121"/>
  <c r="BC26" i="121"/>
  <c r="BC27" i="121"/>
  <c r="BC28" i="121"/>
  <c r="BC29" i="121"/>
  <c r="BC30" i="121"/>
  <c r="BA140" i="121"/>
  <c r="BC140" i="121" s="1"/>
  <c r="BC23" i="103"/>
  <c r="BD23" i="103" s="1"/>
  <c r="BD49" i="103"/>
  <c r="BD55" i="103"/>
  <c r="BD65" i="103"/>
  <c r="BD71" i="103"/>
  <c r="BD81" i="103"/>
  <c r="BD97" i="103"/>
  <c r="BD103" i="103"/>
  <c r="BD113" i="103"/>
  <c r="BD119" i="103"/>
  <c r="BD129" i="103"/>
  <c r="BA140" i="103"/>
  <c r="BC140" i="103" s="1"/>
  <c r="BD140" i="103" s="1"/>
  <c r="BD13" i="103"/>
  <c r="AV141" i="103"/>
  <c r="BT9" i="119"/>
  <c r="AV141" i="109"/>
  <c r="AU141" i="109"/>
  <c r="CJ10" i="115" s="1"/>
  <c r="AV141" i="121"/>
  <c r="AZ141" i="109"/>
  <c r="AU141" i="121"/>
  <c r="AT141" i="121"/>
  <c r="AS141" i="121"/>
  <c r="AR141" i="121"/>
  <c r="AQ141" i="121"/>
  <c r="AP141" i="121"/>
  <c r="AO141" i="121"/>
  <c r="AN141" i="121"/>
  <c r="AM141" i="121"/>
  <c r="AL141" i="121"/>
  <c r="AK141" i="121"/>
  <c r="AJ141" i="121"/>
  <c r="AI141" i="121"/>
  <c r="AH141" i="121"/>
  <c r="AG141" i="121"/>
  <c r="AF141" i="121"/>
  <c r="AE141" i="121"/>
  <c r="AD141" i="121"/>
  <c r="AC141" i="121"/>
  <c r="AB141" i="121"/>
  <c r="AA141" i="121"/>
  <c r="Z141" i="121"/>
  <c r="Y141" i="121"/>
  <c r="X141" i="121"/>
  <c r="W141" i="121"/>
  <c r="V141" i="121"/>
  <c r="U141" i="121"/>
  <c r="T141" i="121"/>
  <c r="S141" i="121"/>
  <c r="R141" i="121"/>
  <c r="Q141" i="121"/>
  <c r="P141" i="121"/>
  <c r="O141" i="121"/>
  <c r="N141" i="121"/>
  <c r="M141" i="121"/>
  <c r="L141" i="121"/>
  <c r="K141" i="121"/>
  <c r="J141" i="121"/>
  <c r="I141" i="121"/>
  <c r="H141" i="121"/>
  <c r="G141" i="121"/>
  <c r="Z141" i="109"/>
  <c r="AT10" i="115" s="1"/>
  <c r="AA141" i="109"/>
  <c r="AV10" i="115" s="1"/>
  <c r="AB141" i="109"/>
  <c r="AX10" i="115" s="1"/>
  <c r="AS10" i="115"/>
  <c r="AA141" i="103"/>
  <c r="AU10" i="115" s="1"/>
  <c r="AN141" i="109"/>
  <c r="BV10" i="115" s="1"/>
  <c r="BC9" i="119"/>
  <c r="BA9" i="119"/>
  <c r="AY9" i="119"/>
  <c r="AW9" i="119"/>
  <c r="AU9" i="119"/>
  <c r="AS9" i="119"/>
  <c r="AQ9" i="119"/>
  <c r="AO9" i="119"/>
  <c r="AM9" i="119"/>
  <c r="AK9" i="119"/>
  <c r="AI9" i="119"/>
  <c r="AG9" i="119"/>
  <c r="AE9" i="119"/>
  <c r="AC9" i="119"/>
  <c r="AA9" i="119"/>
  <c r="N9" i="119"/>
  <c r="Z9" i="119"/>
  <c r="AD9" i="119"/>
  <c r="AL9" i="119"/>
  <c r="AT9" i="119"/>
  <c r="BB9" i="119"/>
  <c r="AF9" i="119"/>
  <c r="AN9" i="119"/>
  <c r="AV9" i="119"/>
  <c r="BD9" i="119"/>
  <c r="AH9" i="119"/>
  <c r="AP9" i="119"/>
  <c r="AX9" i="119"/>
  <c r="BE9" i="119"/>
  <c r="AB9" i="119"/>
  <c r="AJ9" i="119"/>
  <c r="AR9" i="119"/>
  <c r="AZ9" i="119"/>
  <c r="H141" i="109"/>
  <c r="J10" i="115" s="1"/>
  <c r="I141" i="109"/>
  <c r="L10" i="115" s="1"/>
  <c r="J141" i="109"/>
  <c r="N10" i="115" s="1"/>
  <c r="K141" i="109"/>
  <c r="P10" i="115" s="1"/>
  <c r="L141" i="109"/>
  <c r="R10" i="115" s="1"/>
  <c r="M141" i="109"/>
  <c r="T10" i="115" s="1"/>
  <c r="N141" i="109"/>
  <c r="V10" i="115" s="1"/>
  <c r="O141" i="109"/>
  <c r="X10" i="115" s="1"/>
  <c r="P141" i="109"/>
  <c r="Z10" i="115" s="1"/>
  <c r="Q141" i="109"/>
  <c r="AB10" i="115" s="1"/>
  <c r="R141" i="109"/>
  <c r="AD10" i="115" s="1"/>
  <c r="S141" i="109"/>
  <c r="AF10" i="115" s="1"/>
  <c r="T141" i="109"/>
  <c r="AH10" i="115" s="1"/>
  <c r="U141" i="109"/>
  <c r="AJ10" i="115" s="1"/>
  <c r="V141" i="109"/>
  <c r="AL10" i="115" s="1"/>
  <c r="W141" i="109"/>
  <c r="AN10" i="115" s="1"/>
  <c r="X141" i="109"/>
  <c r="AP10" i="115" s="1"/>
  <c r="Y141" i="109"/>
  <c r="AR10" i="115" s="1"/>
  <c r="AC141" i="109"/>
  <c r="AZ10" i="115" s="1"/>
  <c r="AD141" i="109"/>
  <c r="BB10" i="115" s="1"/>
  <c r="AE141" i="109"/>
  <c r="BD10" i="115" s="1"/>
  <c r="AF141" i="109"/>
  <c r="BF10" i="115" s="1"/>
  <c r="AG141" i="109"/>
  <c r="BH10" i="115" s="1"/>
  <c r="AH141" i="109"/>
  <c r="BJ10" i="115" s="1"/>
  <c r="AI141" i="109"/>
  <c r="BL10" i="115" s="1"/>
  <c r="AJ141" i="109"/>
  <c r="BN10" i="115" s="1"/>
  <c r="AK141" i="109"/>
  <c r="BP10" i="115" s="1"/>
  <c r="AL141" i="109"/>
  <c r="BR10" i="115" s="1"/>
  <c r="AM141" i="109"/>
  <c r="BT10" i="115" s="1"/>
  <c r="AO141" i="109"/>
  <c r="BX10" i="115" s="1"/>
  <c r="AP141" i="109"/>
  <c r="BZ10" i="115" s="1"/>
  <c r="AQ141" i="109"/>
  <c r="CB10" i="115" s="1"/>
  <c r="AR141" i="109"/>
  <c r="CD10" i="115" s="1"/>
  <c r="AS141" i="109"/>
  <c r="CF10" i="115" s="1"/>
  <c r="AT141" i="109"/>
  <c r="CH10" i="115" s="1"/>
  <c r="G141" i="109"/>
  <c r="H10" i="115" s="1"/>
  <c r="CI10" i="115"/>
  <c r="CG10" i="115"/>
  <c r="CE10" i="115"/>
  <c r="AR141" i="103"/>
  <c r="CC10" i="115" s="1"/>
  <c r="AQ141" i="103"/>
  <c r="CA10" i="115" s="1"/>
  <c r="AP141" i="103"/>
  <c r="BY10" i="115" s="1"/>
  <c r="BW10" i="115"/>
  <c r="BU10" i="115"/>
  <c r="BS10" i="115"/>
  <c r="BQ10" i="115"/>
  <c r="BO10" i="115"/>
  <c r="BM10" i="115"/>
  <c r="BK10" i="115"/>
  <c r="BI10" i="115"/>
  <c r="BG10" i="115"/>
  <c r="BE10" i="115"/>
  <c r="BA10" i="115"/>
  <c r="AC141" i="103"/>
  <c r="AY10" i="115" s="1"/>
  <c r="AW10" i="115"/>
  <c r="AQ10" i="115"/>
  <c r="AO10" i="115"/>
  <c r="AM10" i="115"/>
  <c r="AK10" i="115"/>
  <c r="AI10" i="115"/>
  <c r="AG10" i="115"/>
  <c r="AE10" i="115"/>
  <c r="R141" i="103"/>
  <c r="AC10" i="115" s="1"/>
  <c r="Q141" i="103"/>
  <c r="AA10" i="115" s="1"/>
  <c r="P141" i="103"/>
  <c r="Y10" i="115" s="1"/>
  <c r="O141" i="103"/>
  <c r="W10" i="115" s="1"/>
  <c r="N141" i="103"/>
  <c r="U10" i="115" s="1"/>
  <c r="M141" i="103"/>
  <c r="S10" i="115" s="1"/>
  <c r="L141" i="103"/>
  <c r="Q10" i="115" s="1"/>
  <c r="K141" i="103"/>
  <c r="O10" i="115" s="1"/>
  <c r="J141" i="103"/>
  <c r="M10" i="115" s="1"/>
  <c r="I141" i="103"/>
  <c r="K10" i="115" s="1"/>
  <c r="H141" i="103"/>
  <c r="I10" i="115" s="1"/>
  <c r="G141" i="103"/>
  <c r="G10" i="115" s="1"/>
  <c r="BD123" i="103" l="1"/>
  <c r="BD44" i="103"/>
  <c r="BD126" i="103"/>
  <c r="BD115" i="103"/>
  <c r="BD104" i="103"/>
  <c r="BD90" i="103"/>
  <c r="BD79" i="103"/>
  <c r="BD43" i="103"/>
  <c r="BD128" i="103"/>
  <c r="BD124" i="103"/>
  <c r="BD120" i="103"/>
  <c r="BD117" i="103"/>
  <c r="BD110" i="103"/>
  <c r="BD106" i="103"/>
  <c r="BD99" i="103"/>
  <c r="BD96" i="103"/>
  <c r="BD92" i="103"/>
  <c r="BD88" i="103"/>
  <c r="BD84" i="103"/>
  <c r="BD77" i="103"/>
  <c r="BD73" i="103"/>
  <c r="BD70" i="103"/>
  <c r="BD66" i="103"/>
  <c r="BD63" i="103"/>
  <c r="BD59" i="103"/>
  <c r="BD52" i="103"/>
  <c r="BD45" i="103"/>
  <c r="BC27" i="103"/>
  <c r="BD27" i="103" s="1"/>
  <c r="BC20" i="103"/>
  <c r="BD20" i="103" s="1"/>
  <c r="BC16" i="103"/>
  <c r="BD16" i="103" s="1"/>
  <c r="BD102" i="103"/>
  <c r="BD98" i="103"/>
  <c r="BD87" i="103"/>
  <c r="BD80" i="103"/>
  <c r="BD69" i="103"/>
  <c r="BD62" i="103"/>
  <c r="BD48" i="103"/>
  <c r="BC30" i="103"/>
  <c r="BD30" i="103" s="1"/>
  <c r="BC26" i="103"/>
  <c r="BD26" i="103" s="1"/>
  <c r="BC19" i="103"/>
  <c r="BD19" i="103" s="1"/>
  <c r="BD127" i="103"/>
  <c r="BD116" i="103"/>
  <c r="BD105" i="103"/>
  <c r="BD95" i="103"/>
  <c r="BD83" i="103"/>
  <c r="BD72" i="103"/>
  <c r="BD58" i="103"/>
  <c r="BD112" i="103"/>
  <c r="BD101" i="103"/>
  <c r="BD86" i="103"/>
  <c r="BD75" i="103"/>
  <c r="BD68" i="103"/>
  <c r="BC29" i="103"/>
  <c r="BD29" i="103" s="1"/>
  <c r="BC25" i="103"/>
  <c r="BD25" i="103" s="1"/>
  <c r="BC22" i="103"/>
  <c r="BD22" i="103" s="1"/>
  <c r="BC18" i="103"/>
  <c r="BD18" i="103" s="1"/>
  <c r="BC14" i="103"/>
  <c r="BD14" i="103" s="1"/>
  <c r="BD130" i="103"/>
  <c r="BD109" i="103"/>
  <c r="BD91" i="103"/>
  <c r="BD76" i="103"/>
  <c r="BD51" i="103"/>
  <c r="BD122" i="103"/>
  <c r="BD108" i="103"/>
  <c r="BD94" i="103"/>
  <c r="BD82" i="103"/>
  <c r="BD61" i="103"/>
  <c r="BD57" i="103"/>
  <c r="BD54" i="103"/>
  <c r="BD50" i="103"/>
  <c r="BD47" i="103"/>
  <c r="BD125" i="103"/>
  <c r="BD121" i="103"/>
  <c r="BD118" i="103"/>
  <c r="BD114" i="103"/>
  <c r="BD111" i="103"/>
  <c r="BD107" i="103"/>
  <c r="BD100" i="103"/>
  <c r="BD93" i="103"/>
  <c r="BD89" i="103"/>
  <c r="BD85" i="103"/>
  <c r="BD78" i="103"/>
  <c r="BD74" i="103"/>
  <c r="BD67" i="103"/>
  <c r="BD64" i="103"/>
  <c r="BD60" i="103"/>
  <c r="BD56" i="103"/>
  <c r="BD53" i="103"/>
  <c r="BD46" i="103"/>
  <c r="BD42" i="103"/>
  <c r="BC28" i="103"/>
  <c r="BD28" i="103" s="1"/>
  <c r="BC24" i="103"/>
  <c r="BD24" i="103" s="1"/>
  <c r="BC21" i="103"/>
  <c r="BD21" i="103" s="1"/>
  <c r="BC17" i="103"/>
  <c r="BD17" i="103" s="1"/>
  <c r="BC15" i="103"/>
  <c r="BD15" i="103" s="1"/>
  <c r="C10" i="115"/>
  <c r="BA141" i="103"/>
  <c r="BC141" i="103" s="1"/>
  <c r="BD141" i="103" s="1"/>
  <c r="BA141" i="121"/>
  <c r="BC141" i="121" s="1"/>
  <c r="BC15" i="121"/>
  <c r="CC9" i="119"/>
  <c r="CD9" i="119"/>
  <c r="BD141" i="127"/>
  <c r="BC10" i="115"/>
  <c r="CL10" i="115"/>
  <c r="BA141" i="122"/>
  <c r="BC141" i="122" s="1"/>
  <c r="BC142" i="122" s="1"/>
  <c r="BC143" i="124"/>
  <c r="BG9" i="119"/>
  <c r="BF9" i="119"/>
  <c r="BQ9" i="119"/>
  <c r="BC143" i="122" l="1"/>
  <c r="CK10" i="115"/>
  <c r="BR9" i="119" l="1"/>
  <c r="BS9" i="119"/>
  <c r="BZ9" i="119" l="1"/>
  <c r="BY9" i="119"/>
  <c r="AW1" i="155" l="1"/>
</calcChain>
</file>

<file path=xl/sharedStrings.xml><?xml version="1.0" encoding="utf-8"?>
<sst xmlns="http://schemas.openxmlformats.org/spreadsheetml/2006/main" count="4864" uniqueCount="602">
  <si>
    <t>สูตรการคำนวณอัตรากำลังข้าราชการครูตามเกณฑ์ ก.ค.ศ.</t>
  </si>
  <si>
    <t>จำนวนนักเรียน</t>
  </si>
  <si>
    <t>ปฐมวัย</t>
  </si>
  <si>
    <t>ลำดับ</t>
  </si>
  <si>
    <t>ชื่อสถานศึกษา</t>
  </si>
  <si>
    <t>ตำบล</t>
  </si>
  <si>
    <t>อำเภอ/
กิ่งอำเภอ</t>
  </si>
  <si>
    <t>จังหวัด</t>
  </si>
  <si>
    <t>จำนวนครู</t>
  </si>
  <si>
    <t>จำนวนครู
- ขาด, +เกิน</t>
  </si>
  <si>
    <t xml:space="preserve"> -ขาด,
+เกิน
ร้อยละ</t>
  </si>
  <si>
    <t>ครูไปช่วยราชการ</t>
  </si>
  <si>
    <t>ครูมาช่วยราชการ</t>
  </si>
  <si>
    <t>พรก.
(ผู้สอน)</t>
  </si>
  <si>
    <t>ลูกจ้าง
(ผู้สอน)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</si>
  <si>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</si>
  <si>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</si>
  <si>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</si>
  <si>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</si>
  <si>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</si>
  <si>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</si>
  <si>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</si>
  <si>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</si>
  <si>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</si>
  <si>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</si>
  <si>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</si>
  <si>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</si>
  <si>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</si>
  <si>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</si>
  <si>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</t>
  </si>
  <si>
    <t>ตาม จ.18</t>
  </si>
  <si>
    <t>ตามเกณฑ์ ก.ค.ศ.</t>
  </si>
  <si>
    <t>นร.</t>
  </si>
  <si>
    <t>ห้อง</t>
  </si>
  <si>
    <t>ครู</t>
  </si>
  <si>
    <t>จำนวน</t>
  </si>
  <si>
    <t xml:space="preserve"> - ขาด/+เกิน</t>
  </si>
  <si>
    <t>ร้อยละ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</si>
  <si>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</si>
  <si>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</si>
  <si>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</si>
  <si>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</si>
  <si>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</si>
  <si>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</si>
  <si>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</si>
  <si>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</si>
  <si>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</si>
  <si>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</si>
  <si>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</si>
  <si>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</si>
  <si>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</si>
  <si>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</si>
  <si>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</si>
  <si>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</si>
  <si>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</si>
  <si>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</si>
  <si>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</si>
  <si>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</si>
  <si>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(25)</t>
  </si>
  <si>
    <t>โรงเรียน</t>
  </si>
  <si>
    <t>คำชี้แจง</t>
  </si>
  <si>
    <t>ผู้บริหาร</t>
  </si>
  <si>
    <t>ประถมศึกษา</t>
  </si>
  <si>
    <t>ภาษาไทย</t>
  </si>
  <si>
    <t>คณิตศาสตร์</t>
  </si>
  <si>
    <t>วิทยาศาสตร์ทั่วไป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</si>
  <si>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</si>
  <si>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</si>
  <si>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</si>
  <si>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</si>
  <si>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</si>
  <si>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</si>
  <si>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</si>
  <si>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</si>
  <si>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</si>
  <si>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</si>
  <si>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</si>
  <si>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</si>
  <si>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</si>
  <si>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</si>
  <si>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</si>
  <si>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</si>
  <si>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</si>
  <si>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ภาษาอังกฤษ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</si>
  <si>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</si>
  <si>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</si>
  <si>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</si>
  <si>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</si>
  <si>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</si>
  <si>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</si>
  <si>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</si>
  <si>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ภาษามลายู</t>
  </si>
  <si>
    <t>ภาษาเมียนมาร์</t>
  </si>
  <si>
    <t>ภาษาเวียดนาม</t>
  </si>
  <si>
    <t>ภาษาเขมร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</si>
  <si>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</si>
  <si>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</si>
  <si>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</si>
  <si>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</si>
  <si>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</si>
  <si>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โสตทัศนศึกษา</t>
  </si>
  <si>
    <t>เทคโนโลยีทางการศึกษา</t>
  </si>
  <si>
    <t>อื่น ๆ</t>
  </si>
  <si>
    <t>รวมทั้งสิ้น</t>
  </si>
  <si>
    <t>ผอ.สถานศึกษา</t>
  </si>
  <si>
    <t>รอง ผอ.สถานศึกษา</t>
  </si>
  <si>
    <t>สูตรตรวจการกระจายครู</t>
  </si>
  <si>
    <t>ประเภท
โรงเรียน</t>
  </si>
  <si>
    <t>ปริมาณงาน</t>
  </si>
  <si>
    <t>สรุปอัตรากำลังในภาพรวม</t>
  </si>
  <si>
    <t>ขาดเกณฑ์
(โรง)</t>
  </si>
  <si>
    <t>เกินเกณฑ์
(โรง)</t>
  </si>
  <si>
    <t>พอดีเกณฑ์
(โรง)</t>
  </si>
  <si>
    <t>รวม
(โรง)</t>
  </si>
  <si>
    <t>ส</t>
  </si>
  <si>
    <t>ก</t>
  </si>
  <si>
    <t>น</t>
  </si>
  <si>
    <t>ช</t>
  </si>
  <si>
    <t>พ</t>
  </si>
  <si>
    <t>ภ</t>
  </si>
  <si>
    <t>บ</t>
  </si>
  <si>
    <t>ป</t>
  </si>
  <si>
    <t>ตรวจสอบ</t>
  </si>
  <si>
    <t>จำนวนเกษียณ</t>
  </si>
  <si>
    <t>check</t>
  </si>
  <si>
    <t>ผู้สอน</t>
  </si>
  <si>
    <t>สรุปความต้องการครู</t>
  </si>
  <si>
    <t>สำนักงานเขตพื้นที่
การศึกษา</t>
  </si>
  <si>
    <t>กษ.</t>
  </si>
  <si>
    <t>ทดแทน</t>
  </si>
  <si>
    <t>คำอธิบาย</t>
  </si>
  <si>
    <t>ตารางนี้ไม่ต้องกรอก เนื่องจากผูกสูตรไว้ให้แล้ว</t>
  </si>
  <si>
    <t xml:space="preserve">ประเภทสถานศึกษา </t>
  </si>
  <si>
    <t>ระยะทาง
ร.ร. ถึงสพท.</t>
  </si>
  <si>
    <t>พื้นที่ตั้ง</t>
  </si>
  <si>
    <t>ร.ร. ที่มี
ลักษณะพิเศษ</t>
  </si>
  <si>
    <t>จำนวนโรงเรียน
ตามรหัสที่ตั้ง</t>
  </si>
  <si>
    <t>จำนวนโรงเรียน
ที่มีลักษณะพิเศษ</t>
  </si>
  <si>
    <t>ร</t>
  </si>
  <si>
    <t>หมายเหตุ</t>
  </si>
  <si>
    <t xml:space="preserve">ป </t>
  </si>
  <si>
    <t>ข</t>
  </si>
  <si>
    <t>ม</t>
  </si>
  <si>
    <t>ลูกจ้าง ตามวิชาที่สอน</t>
  </si>
  <si>
    <t>พรก. ตามวิชาที่สอน</t>
  </si>
  <si>
    <t>ตรูเกษียณ ตามวิชาเอก</t>
  </si>
  <si>
    <t>ครู จ.18 ตามวิชาเอก</t>
  </si>
  <si>
    <t>(23)</t>
  </si>
  <si>
    <t>(24)</t>
  </si>
  <si>
    <t>1. เรียงลำดับโรงเรียนตาม ชีท ปริมาณงาน</t>
  </si>
  <si>
    <t>จำนวนข้าราชการครู ตาม จ 18  (รวมตำแหน่งว่าง) จำแนกตามสาขาวิชาเอก</t>
  </si>
  <si>
    <r>
      <t xml:space="preserve">3. ช่องรวมทั้งสิ้น เป็นช่องประมวลผลระดับเขตพื้นที่การศึกษา </t>
    </r>
    <r>
      <rPr>
        <b/>
        <sz val="20"/>
        <color rgb="FFFF0000"/>
        <rFont val="TH SarabunPSK"/>
        <family val="2"/>
      </rPr>
      <t>(ได้ผูกสูตรไว้แล้ว ห้ามแก้ไข)</t>
    </r>
  </si>
  <si>
    <t>(11)</t>
  </si>
  <si>
    <t>ปริมาณงานของสถานศึกษา (12)</t>
  </si>
  <si>
    <t>ขาดเกณฑ์
(อัตรา)</t>
  </si>
  <si>
    <t>เกินเกณฑ์
(อัตรา)</t>
  </si>
  <si>
    <t>ผอ.</t>
  </si>
  <si>
    <t>รอง</t>
  </si>
  <si>
    <t>(33)</t>
  </si>
  <si>
    <t>ไปช่วยราชการ</t>
  </si>
  <si>
    <t>สังกัด</t>
  </si>
  <si>
    <t>รหัสถานศึกษา</t>
  </si>
  <si>
    <t>( DMC 8 หลัก )</t>
  </si>
  <si>
    <t>(34)</t>
  </si>
  <si>
    <t>(35)</t>
  </si>
  <si>
    <t>(36)</t>
  </si>
  <si>
    <t>(37)</t>
  </si>
  <si>
    <t>(38)</t>
  </si>
  <si>
    <t>ผบ.</t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</si>
  <si>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21 "พรก.ตามวิชาที่สอน" </t>
    </r>
    <r>
      <rPr>
        <b/>
        <sz val="20"/>
        <color rgb="FFFF0000"/>
        <rFont val="TH SarabunPSK"/>
        <family val="2"/>
      </rPr>
      <t xml:space="preserve"> คอลัมภ์ B - AX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</si>
  <si>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22 "ลูกจ้างตามวิชาที่สอน" </t>
    </r>
    <r>
      <rPr>
        <b/>
        <sz val="20"/>
        <color rgb="FFFF0000"/>
        <rFont val="TH SarabunPSK"/>
        <family val="2"/>
      </rPr>
      <t xml:space="preserve"> คอลัมภ์ B - AX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</si>
  <si>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t>รพ.</t>
  </si>
  <si>
    <t>ตำแหน่งว่างที่เกลี่ยหรือส่งคืนให้สพฐ. และ สพฐ. ยังไม่มีคำสั่งตัดโอนตำแหน่งฯ</t>
  </si>
  <si>
    <t>รหัสสถานศึกษา
(DMC 8 หลัก)</t>
  </si>
  <si>
    <t>ศ</t>
  </si>
  <si>
    <t>ต.</t>
  </si>
  <si>
    <t xml:space="preserve">ตำแหน่งว่าง ผอ.ร.ร. </t>
  </si>
  <si>
    <t xml:space="preserve">ตำแหน่งว่าง รอง ผอ.ร.ร. </t>
  </si>
  <si>
    <t xml:space="preserve">ตำแหน่งว่าง ครู </t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</si>
  <si>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19 "รวมครูตาม จ. 18 สอน" </t>
    </r>
    <r>
      <rPr>
        <b/>
        <sz val="20"/>
        <color rgb="FFFF0000"/>
        <rFont val="TH SarabunPSK"/>
        <family val="2"/>
      </rPr>
      <t xml:space="preserve">คอลัมภ์ B - AZ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</si>
  <si>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20 "ทดแทนความต้องการ" </t>
    </r>
    <r>
      <rPr>
        <b/>
        <sz val="20"/>
        <color rgb="FFFF0000"/>
        <rFont val="TH SarabunPSK"/>
        <family val="2"/>
      </rPr>
      <t xml:space="preserve"> คอลัมภ์ B - AU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</si>
  <si>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14 "รวมครูตาม จ.18 จบ" </t>
    </r>
    <r>
      <rPr>
        <b/>
        <sz val="20"/>
        <color rgb="FFFF0000"/>
        <rFont val="TH SarabunPSK"/>
        <family val="2"/>
      </rPr>
      <t xml:space="preserve"> คอลัมภ์ B - BA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</si>
  <si>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t>อนุบาล 3</t>
  </si>
  <si>
    <t>การคำนวณอัตรากำลังสายงานบริหารสถานศึกษา</t>
  </si>
  <si>
    <t>อัตรากำลังสายงานบริหารสถานศึกษา</t>
  </si>
  <si>
    <t>1 - 40 คน*</t>
  </si>
  <si>
    <t>-</t>
  </si>
  <si>
    <t>41–119 คน</t>
  </si>
  <si>
    <t>1 อัตรา</t>
  </si>
  <si>
    <t>120–719 คน</t>
  </si>
  <si>
    <t>2 อัตรา</t>
  </si>
  <si>
    <t>720–1,079 คน</t>
  </si>
  <si>
    <t>3 อัตรา</t>
  </si>
  <si>
    <t>1,080–1,679 คน</t>
  </si>
  <si>
    <t>4 อัตรา</t>
  </si>
  <si>
    <t>ตั้งแต่ 1,680 คนขึ้นไป</t>
  </si>
  <si>
    <t>5 อัตรา</t>
  </si>
  <si>
    <r>
      <t xml:space="preserve">* สถานศึกษาที่มีจำนวนนักเรียนตั้งแต่ 40 คนลงมา ไม่กำหนดอัตรากำลังสายงานบริหารสถานศึกษา </t>
    </r>
    <r>
      <rPr>
        <b/>
        <u/>
        <sz val="14"/>
        <rFont val="TH SarabunPSK"/>
        <family val="2"/>
      </rPr>
      <t>ยกเว้น</t>
    </r>
    <r>
      <rPr>
        <sz val="14"/>
        <rFont val="TH SarabunPSK"/>
        <family val="2"/>
      </rPr>
      <t xml:space="preserve"> สถานศึกษาที่ตั้งอยู่ในพื้นที่ชายแดนภาคใต้ (จังหวัดสตูล ยะลา ปัตตานี </t>
    </r>
  </si>
  <si>
    <t xml:space="preserve">  นราธิวาส และ 4 อำเภอในจังหวัดสงขลา ได้แก่ อำเภอจะนะ เทพา นาทวี และสะบ้าย้อย) และในพื้นที่พิเศษ เสี่ยงภัย ทุรกันดาร ชนกลุ่มน้อย เกาะ ภูเขา และพื้นที่ในเขตชายแดน</t>
  </si>
  <si>
    <t xml:space="preserve">  ที่มีอาณาเขตติดต่อกับประเทศเพื่อนบ้าน (ตามประกาศรายชื่อสถานศึกษาในเขตพื้นที่พิเศษ สังกัดสำนักงานคณะกรรมการการศึกษาขั้นพื้นฐาน) โรงเรียนตามโครงการพระราชดำริ</t>
  </si>
  <si>
    <t xml:space="preserve">  หรือโรงเรียนในโครงการโรงเรียนร่วมพัฒนา (Partnership School Project) หรือโรงเรียนคุณภาพประจำตำบล หรือโรงเรียนที่มีวัตถุประสงค์พิเศษ</t>
  </si>
  <si>
    <t xml:space="preserve">  ให้กำหนดอัตรากำลังสายงานบริหารสถานศึกษา ตำแหน่งผู้อำนวยการสถานศึกษา จำนวน 1 อัตรา</t>
  </si>
  <si>
    <t>- ตำแหน่งผู้อำนวยการสถานศึกษา ปฏิบัติการสอนไม่ต่ำกว่า 5 ชั่วโมง/สัปดาห์</t>
  </si>
  <si>
    <t>- ตำแหน่งรองผู้อำนวยการสถานศึกษา ปฏิบัติการสอนไม่ต่ำกว่า 10 ชั่วโมง/สัปดาห์</t>
  </si>
  <si>
    <t>การคำนวณอัตรากำลังสายงานการสอน</t>
  </si>
  <si>
    <t>โรงเรียนที่มีนักเรียนตั้งแต่ 119 คนลงมา</t>
  </si>
  <si>
    <t>แบบที่ 1 โรงเรียนประถมศึกษาที่มีนักเรียนตั้งแต่ 119 คนลงมา และจัดการเรียนการสอน อ.1 - ป.6 หรือ ป.1 - ป.6</t>
  </si>
  <si>
    <r>
      <t xml:space="preserve">      </t>
    </r>
    <r>
      <rPr>
        <b/>
        <u/>
        <sz val="14"/>
        <rFont val="TH SarabunPSK"/>
        <family val="2"/>
      </rPr>
      <t>จำนวนอัตรากำลัง</t>
    </r>
  </si>
  <si>
    <t>ครูผู้สอน</t>
  </si>
  <si>
    <t>1 - 40 คน</t>
  </si>
  <si>
    <t>1 - 4 อัตรา*</t>
  </si>
  <si>
    <t>41 - 80 คน</t>
  </si>
  <si>
    <t>6 อัตรา</t>
  </si>
  <si>
    <t>81 - 119 คน</t>
  </si>
  <si>
    <t>8 อัตรา</t>
  </si>
  <si>
    <r>
      <rPr>
        <b/>
        <u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  </t>
    </r>
  </si>
  <si>
    <t>* สถานศึกษาที่มีนักเรียน 1 - 40 คน ให้สำนักงานเขตพื้นที่การศึกษาพิจารณาวางแผนและกำหนดอัตรากำลังสายงานการสอน เสนอคณะกรรมการศึกษาธิการจังหวัดพิจารณา</t>
  </si>
  <si>
    <t xml:space="preserve">  โดยคำนึงถึงภาระงาน บริบทของสถานศึกษา ผลสัมฤทธิ์ทางการเรียน คุณภาพของผู้เรียน และแผนการบริหารจัดการโรงเรียนขนาดเล็กของจังหวัด </t>
  </si>
  <si>
    <t xml:space="preserve">  และอัตรากำลังของสถานศึกษานั้นต้องไม่เกินเกณฑ์ที่ ก.ค.ศ. กำหนด</t>
  </si>
  <si>
    <t>แบบ 2 โรงเรียนประถมศึกษาขยายโอกาส ที่มีนักเรียนตั้งแต่ 119 คนลงมา และจัดการเรียนการสอน อ.1 - ม.3/ม.6 หรือ ป.1 - ม.3/ม.6</t>
  </si>
  <si>
    <t>อัตราส่วน (มัธยมต้น)</t>
  </si>
  <si>
    <t>นักเรียน : ห้อง</t>
  </si>
  <si>
    <t>=</t>
  </si>
  <si>
    <t>35 : 1</t>
  </si>
  <si>
    <t>ชั่วโมงเรียน : สัปดาห์</t>
  </si>
  <si>
    <t>30 : 1</t>
  </si>
  <si>
    <t>อัตราส่วน (มัธยมปลาย)</t>
  </si>
  <si>
    <t>เวลาการปฏิบัติงานของครูหนึ่งคน</t>
  </si>
  <si>
    <t>ชั่วโมงสอน : สัปดาห์</t>
  </si>
  <si>
    <t>20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</si>
  <si>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จำนวนอัตรากำลังครูผู้สอนระดับปฐมวัยและหรือระดับประถมศึกษา</t>
    </r>
  </si>
  <si>
    <t>ครูผู้สอนระดับปฐมวัยและหรือประถมศึกษา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</si>
  <si>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จำนวนอัตรากำลังครูผู้สอนระดับมัธยมศึกษา</t>
    </r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</si>
  <si>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จำนวนอัตรากำลังครูผู้สอนรวม</t>
    </r>
  </si>
  <si>
    <t>เงื่อนไข</t>
  </si>
  <si>
    <r>
      <t xml:space="preserve">-  การคิดจำนวนห้องเรียนโดยใช้ "จำนวนนักเรียนต่อห้อง หาร จำนวนนักเรียนแต่ละชั้น" </t>
    </r>
    <r>
      <rPr>
        <u/>
        <sz val="14"/>
        <rFont val="TH SarabunPSK"/>
        <family val="2"/>
      </rPr>
      <t>หากมีเศษตั้งแต่ 10 คนขึ้นไป ให้เพิ่มอีก 1 ห้อง</t>
    </r>
  </si>
  <si>
    <t>-  การคิดจำนวนครูให้ปัดเศษตามหลักคณิตศาสตร์ (เศษตั้งแต่ 0.5 ขึ้นไป ให้คิดเป็น 1 อัตรา, ไม่ถึง 0.5 ให้คิดเป็น 0 อัตรา)</t>
  </si>
  <si>
    <t xml:space="preserve">* สถานศึกษาที่มีนักเรียนระดับปฐมวัยและหรือประถมศึกษาจำนวน 1 - 40 คน ให้สำนักงานเขตพื้นที่การศึกษาพิจารณาวางแผนและกำหนดอัตรากำลังสายงานการสอน </t>
  </si>
  <si>
    <t xml:space="preserve">  เสนอคณะกรรมการศึกษาธิการจังหวัดพิจารณา โดยคำนึงถึงภาระงาน บริบทของสถานศึกษา ผลสัมฤทธิ์ทางการเรียน คุณภาพของผู้เรียน </t>
  </si>
  <si>
    <t xml:space="preserve">  และแผนการบริหารจัดการโรงเรียนขนาดเล็กของจังหวัด และอัตรากำลังของสถานศึกษานั้นต้องไม่เกินเกณฑ์ที่ ก.ค.ศ. กำหนด</t>
  </si>
  <si>
    <t>แบบ 3 โรงเรียนมัธยมศึกษา ที่มีนักเรียนตั้งแต่ 119 คนลงมา</t>
  </si>
  <si>
    <t>โรงเรียนที่มีนักเรียนตั้งแต่ 120 คนขึ้นไป</t>
  </si>
  <si>
    <t>แบบ 4 โรงเรียนประถมศึกษา ขยายโอกาส และมัธยมศึกษา ที่มีนักเรียนตั้งแต่ 120 คนขึ้นไป</t>
  </si>
  <si>
    <t>อัตราส่วน (อนุบาล)</t>
  </si>
  <si>
    <t>อัตราส่วน (ประถม)</t>
  </si>
  <si>
    <t>25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</si>
  <si>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จำนวนอัตรากำลังสายงานการสอน</t>
    </r>
  </si>
  <si>
    <t>-  การคิดจำนวนครูให้ปัดเศษตามหลักคณิตศาสตร์ (เศษตั้งแต่ 0.5 ขึ้นไป ให้คิดเป็น 1 อัตรา, เศษไม่ถึง 0.5 ให้คิดเป็น 0 อัตรา)</t>
  </si>
  <si>
    <t>แบบ 5 การคำนวณอัตรากำลังข้าราชการครูโรงเรียนศึกษาพิเศษ  จำแนกตามประเภทความพิการ</t>
  </si>
  <si>
    <t>ประเภท หูหนวก ตาบอด พิการแขนขา</t>
  </si>
  <si>
    <t>10 : 1</t>
  </si>
  <si>
    <t>นักเรียน : ครู</t>
  </si>
  <si>
    <t>5 : 1</t>
  </si>
  <si>
    <t>ประเภท ปัญญาอ่อน พิการซ้อน</t>
  </si>
  <si>
    <t>8 : 1</t>
  </si>
  <si>
    <t>4 : 1</t>
  </si>
  <si>
    <t>ประเภท ออทิสติกส์</t>
  </si>
  <si>
    <t>6 : 1</t>
  </si>
  <si>
    <t>3 : 1</t>
  </si>
  <si>
    <r>
      <t xml:space="preserve">      </t>
    </r>
    <r>
      <rPr>
        <b/>
        <u/>
        <sz val="14"/>
        <rFont val="TH SarabunPSK"/>
        <family val="2"/>
      </rPr>
      <t>การคำนวณอัตรากำลังข้าราชการครูรวมทั้งโรงเรียน</t>
    </r>
  </si>
  <si>
    <r>
      <t xml:space="preserve">      </t>
    </r>
    <r>
      <rPr>
        <b/>
        <u/>
        <sz val="14"/>
        <rFont val="TH SarabunPSK"/>
        <family val="2"/>
      </rPr>
      <t>จำนวนบุคลากรสายบริหาร</t>
    </r>
  </si>
  <si>
    <t>จำนวนห้องเรียน</t>
  </si>
  <si>
    <t>1 - 5 ห้องเรียน</t>
  </si>
  <si>
    <t>6 - 13 ห้องเรียน</t>
  </si>
  <si>
    <t>14 - 21 ห้องเรียน</t>
  </si>
  <si>
    <t>22 - 29 ห้องเรียน</t>
  </si>
  <si>
    <t>30  ห้องเรียนขึ้นไป</t>
  </si>
  <si>
    <r>
      <t xml:space="preserve">      </t>
    </r>
    <r>
      <rPr>
        <b/>
        <u/>
        <sz val="14"/>
        <rFont val="TH SarabunPSK"/>
        <family val="2"/>
      </rPr>
      <t>การคำนวณครูปฏิบัติการสอน</t>
    </r>
  </si>
  <si>
    <t>แบบ 6 การคำนวณอัตรากำลังข้าราชการครูโรงเรียนศึกษาสงเคราะห์</t>
  </si>
  <si>
    <t>อัตราส่วน</t>
  </si>
  <si>
    <t>ครู : นักเรียน</t>
  </si>
  <si>
    <t>1 : 12</t>
  </si>
  <si>
    <t>แบบแสดงที่ตั้งและปริมาณงานของสถานศึกษาประกอบการวางแผนอัตรากำลังครูของสถานศึกษา สังกัดสำนักงานคณะกรรมการการศึกษาขั้นพื้นฐาน ปีงบประมาณ พ.ศ. 2564</t>
  </si>
  <si>
    <t>แบบแสดงจำนวนข้าราชการครูตาม จ.18   (รวมตำแหน่งว่าง) จำแนกตามสาขาวิชาเอก ปีงบประมาณ พ.ศ. 2564</t>
  </si>
  <si>
    <t xml:space="preserve">แบบแสดงจำนวนข้าราชการครูที่เกษียณอายุราชการ ปีงบประมาณ พ.ศ. 2564 จำแนกตามสาขาวิชาเอก </t>
  </si>
  <si>
    <t>จำนวนครูเกษียณอายุราชการ ปีงบประมาณ พ.ศ. 2564  จำแนกตามสาขาวิชาเอก</t>
  </si>
  <si>
    <t>2.ให้คัดลอกข้อมูล จากแบบโรงเรียน &gt; ชีท ครูตาม จ.18  &gt; แถวที่ 12 "ผู้เกษียณ ปี 2564 (จบ)"  คอลัมภ์ B - AW   มาวางโดยวางแบบพิเศษ &gt; วางค่า</t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</si>
  <si>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17 "ผู้เกษียณ ปี 2564 (สอน)"</t>
    </r>
    <r>
      <rPr>
        <b/>
        <sz val="20"/>
        <color rgb="FFFF0000"/>
        <rFont val="TH SarabunPSK"/>
        <family val="2"/>
      </rPr>
      <t xml:space="preserve"> คอลัมภ์ B - AW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</si>
  <si>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t>แบบแสดงจำนวนข้าราชการครูที่เกษียณอายุราชการ ปีงบประมาณ พ.ศ. 2564 จำแนกตามสาขาวิชาเอก</t>
  </si>
  <si>
    <t>แบบแสดงความต้องการทดแทนอัตรากำลังครูที่เกษียณอายุราชการ ปีงบประมาณ พ.ศ. 2564 จำแนกตามสาขาวิชาเอก</t>
  </si>
  <si>
    <t>ความต้องการทดแทนอัตรากำลังครูที่เกษียณอายุราชการ ปีงบประมาณ พ.ศ. 2564 จำแนกตามสาขาวิชาเอก</t>
  </si>
  <si>
    <t>จำนวนพนักงานราชการ   จำแนกตามสาขาวิชาที่สอน ปีงบประมาณ พ.ศ. 2564</t>
  </si>
  <si>
    <t>แบบแสดงจำนวนพนักงานราชการ   จำแนกตามสาขาวิชาที่สอน ปีงบประมาณ พ.ศ. 2564</t>
  </si>
  <si>
    <t>แบบแสดงจำนวนลูกจ้างชั่วคราว   จำแนกตามสาขาวิชาที่สอน ปีงบประมาณ พ.ศ. 2564</t>
  </si>
  <si>
    <t>3จำนวนลูกจ้างชั่วคราว   จำแนกตามสาขาวิชาที่สอน ปีงบประมาณ พ.ศ. 2564</t>
  </si>
  <si>
    <t>แบบสรุปปริมาณงานของสถานศึกษา สังกัดสำนักงานคณะกรรมการการศึกษาขั้นพื้นฐาน ปีงบประมาณ พ.ศ.2564</t>
  </si>
  <si>
    <t>แบบแสดงจำนวนผู้เกษียณ ปี 2564  และความต้องการทดแทนผู้เกษียณ  จำแนกตามสาขาวิชาเอก</t>
  </si>
  <si>
    <t>สภาพอัตรากำลัง 
ณ วันที่ 1 ต.ค. 2564</t>
  </si>
  <si>
    <t>จำนวนผู้เกษียณ ปี 2564 และความต้องการทดแทนผู้เกษียณ</t>
  </si>
  <si>
    <t>เกษียณ
ปี 64
(บร.+ครู)</t>
  </si>
  <si>
    <t>ป.ปกติ</t>
  </si>
  <si>
    <t>ต.โครงการหนึ่งตำบลหนึ่งโรงเรียนคุณภาพ</t>
  </si>
  <si>
    <t>โรงเรียนในสังกัดสำนักบริหารงานการศึกษาพิเศษ</t>
  </si>
  <si>
    <t>ครูเกษียณ ตามวิชาเอก</t>
  </si>
  <si>
    <t>1 - 2 ห้องเรียน</t>
  </si>
  <si>
    <t>3 - 6 ห้องเรียน</t>
  </si>
  <si>
    <t>7 - 14 ห้องเรียน</t>
  </si>
  <si>
    <t>15 - 23 ห้องเรียน</t>
  </si>
  <si>
    <t>24  ห้องเรียนขึ้นไป</t>
  </si>
  <si>
    <t>90020026</t>
  </si>
  <si>
    <t>คูหาใต้</t>
  </si>
  <si>
    <t>รัตภูมิ</t>
  </si>
  <si>
    <t>สงขลา</t>
  </si>
  <si>
    <t>สพป.สงขลา เขต 2</t>
  </si>
  <si>
    <t>ป.ประถมศึกษา</t>
  </si>
  <si>
    <t>1.เทศบาลตำบล</t>
  </si>
  <si>
    <t>90020056</t>
  </si>
  <si>
    <t>คูเต่า</t>
  </si>
  <si>
    <t>หาดใหญ่</t>
  </si>
  <si>
    <t>90020001</t>
  </si>
  <si>
    <t>บ้านเขารักเกียรติ</t>
  </si>
  <si>
    <t>กำแพงเพชร</t>
  </si>
  <si>
    <t>รัตภูฒิ</t>
  </si>
  <si>
    <t>2.เทศบาลเมือง</t>
  </si>
  <si>
    <t>90020002</t>
  </si>
  <si>
    <t>บ้านห้วยโอน</t>
  </si>
  <si>
    <t>90020003</t>
  </si>
  <si>
    <t>บ้านควนนา</t>
  </si>
  <si>
    <t>90020004</t>
  </si>
  <si>
    <t>บ้านคลองต่อ(ทวีรัตน์อุปถัมภ์)</t>
  </si>
  <si>
    <t>90020005</t>
  </si>
  <si>
    <t>บ้านห้วยสมบูรณ์</t>
  </si>
  <si>
    <t>90020006</t>
  </si>
  <si>
    <t>บ้านม่วง</t>
  </si>
  <si>
    <t>90020007</t>
  </si>
  <si>
    <t>วัดทุ่งคา</t>
  </si>
  <si>
    <t>ข.ขยายโอกาส</t>
  </si>
  <si>
    <t>90020008</t>
  </si>
  <si>
    <t>บ้านชายคลอง</t>
  </si>
  <si>
    <t>90020009</t>
  </si>
  <si>
    <t>บ้านปลายละหาน</t>
  </si>
  <si>
    <t>90020010</t>
  </si>
  <si>
    <t>บ้านทุ่งคมบาง</t>
  </si>
  <si>
    <t>เขาพระ</t>
  </si>
  <si>
    <t>4.อบต.</t>
  </si>
  <si>
    <t>90020011</t>
  </si>
  <si>
    <t>ชุมชนบ้านนาสีทอง</t>
  </si>
  <si>
    <t>90020012</t>
  </si>
  <si>
    <t>บ้านคลองกั่ว</t>
  </si>
  <si>
    <t>90020013</t>
  </si>
  <si>
    <t>บ้านเขาพระ</t>
  </si>
  <si>
    <t>90020014</t>
  </si>
  <si>
    <t>บ้านคลองเขาล้อน</t>
  </si>
  <si>
    <t>90020015</t>
  </si>
  <si>
    <t>บ้านควนดินแดง</t>
  </si>
  <si>
    <t>90020016</t>
  </si>
  <si>
    <t>บ้านาลึก</t>
  </si>
  <si>
    <t>90020017</t>
  </si>
  <si>
    <t>วัดไทรใหญ่</t>
  </si>
  <si>
    <t>ควนรู</t>
  </si>
  <si>
    <t>90020018</t>
  </si>
  <si>
    <t>ชุมชนบ้านโคกค่าย</t>
  </si>
  <si>
    <t>90020020</t>
  </si>
  <si>
    <t>วัดจังโหลน</t>
  </si>
  <si>
    <t>ตำบลคูหาใต้</t>
  </si>
  <si>
    <t>90020021</t>
  </si>
  <si>
    <t>บ้านควนขัน</t>
  </si>
  <si>
    <t>90020023</t>
  </si>
  <si>
    <t>สำนักสงฆ์ศรีวิชัย</t>
  </si>
  <si>
    <t>90020024</t>
  </si>
  <si>
    <t>วัดเจริญภูผา</t>
  </si>
  <si>
    <t>90020025</t>
  </si>
  <si>
    <t>วัดคูหาใน(พระครูยอดอุปถัมภ์)</t>
  </si>
  <si>
    <t>บ้านทุ่งมะขาม</t>
  </si>
  <si>
    <t>90020028</t>
  </si>
  <si>
    <t>บ้านลานควาย</t>
  </si>
  <si>
    <t>ท่าชะมวง</t>
  </si>
  <si>
    <t>90020030</t>
  </si>
  <si>
    <t>บ้านเนินนิมิต</t>
  </si>
  <si>
    <t>90020031</t>
  </si>
  <si>
    <t>บ้านพรุพ้อ</t>
  </si>
  <si>
    <t>90020032</t>
  </si>
  <si>
    <t>บ้านควนสะตอ</t>
  </si>
  <si>
    <t>90020033</t>
  </si>
  <si>
    <t>นิคมสร้างตนเองรัตภูมิ</t>
  </si>
  <si>
    <t>90020036</t>
  </si>
  <si>
    <t>บ้านทุ่งน้ำ</t>
  </si>
  <si>
    <t>คลองแห</t>
  </si>
  <si>
    <t>90020037</t>
  </si>
  <si>
    <t>บ้านหนองนายขุ้ย</t>
  </si>
  <si>
    <t>90020039</t>
  </si>
  <si>
    <t>บ้านท่าไทร</t>
  </si>
  <si>
    <t>90020040</t>
  </si>
  <si>
    <t>90020041</t>
  </si>
  <si>
    <t>วัดท่าแซ</t>
  </si>
  <si>
    <t>คลองอู่ตะเภา</t>
  </si>
  <si>
    <t>90020042</t>
  </si>
  <si>
    <t>วัดควนลังมิตรภาพที่ 11</t>
  </si>
  <si>
    <t>ควนลัง</t>
  </si>
  <si>
    <t>90020043</t>
  </si>
  <si>
    <t>บ้านวังหรัง(ประสิทธิ์อุปถัมภ์)</t>
  </si>
  <si>
    <t>90020044</t>
  </si>
  <si>
    <t>บ้านบางแฟบ</t>
  </si>
  <si>
    <t>90020045</t>
  </si>
  <si>
    <t>บ้านบึงพิชัย (ทับทองอุทิศจิตโต)</t>
  </si>
  <si>
    <t>90020047</t>
  </si>
  <si>
    <t>วัดม่วงค่อม</t>
  </si>
  <si>
    <t>90020048</t>
  </si>
  <si>
    <t>เสนาณรงค์วิทยา(กองทัพบกอุปถัมภ์)</t>
  </si>
  <si>
    <t>คอหงส์</t>
  </si>
  <si>
    <t>90020051</t>
  </si>
  <si>
    <t>บ้านใต้</t>
  </si>
  <si>
    <t>90020052</t>
  </si>
  <si>
    <t>วัดชลธารประสิทธิ์</t>
  </si>
  <si>
    <t>90020053</t>
  </si>
  <si>
    <t>วัดดอน</t>
  </si>
  <si>
    <t>90020054</t>
  </si>
  <si>
    <t>บ้านเกาะนก</t>
  </si>
  <si>
    <t>90020055</t>
  </si>
  <si>
    <t>บ้านควน</t>
  </si>
  <si>
    <t>วัดบางลึก</t>
  </si>
  <si>
    <t>90020058</t>
  </si>
  <si>
    <t>วัดเจริญราษฎร์</t>
  </si>
  <si>
    <t>ฉลุง</t>
  </si>
  <si>
    <t>90020059</t>
  </si>
  <si>
    <t>วัดเขากลอย</t>
  </si>
  <si>
    <t>ท่าข้าม</t>
  </si>
  <si>
    <t>90020060</t>
  </si>
  <si>
    <t>วัดแม่เตย</t>
  </si>
  <si>
    <t>90020062</t>
  </si>
  <si>
    <t>วัดหินเกลี้ยง</t>
  </si>
  <si>
    <t>90020063</t>
  </si>
  <si>
    <t>บ้านวังพา</t>
  </si>
  <si>
    <t>ทุ่งตำเสา</t>
  </si>
  <si>
    <t>90020064</t>
  </si>
  <si>
    <t>วัดหูแร่</t>
  </si>
  <si>
    <t xml:space="preserve"> สงขลา</t>
  </si>
  <si>
    <t>90020065</t>
  </si>
  <si>
    <t>บ้านทุ่งตำเสา</t>
  </si>
  <si>
    <t>90020067</t>
  </si>
  <si>
    <t>บ้านนาแสน</t>
  </si>
  <si>
    <t>90020068</t>
  </si>
  <si>
    <t>บ้านทุ่งเลียบ</t>
  </si>
  <si>
    <t>อำเภอหาดใหญ่</t>
  </si>
  <si>
    <t>90020069</t>
  </si>
  <si>
    <t>บ้านท่าหมอไชย</t>
  </si>
  <si>
    <t>90020070</t>
  </si>
  <si>
    <t>บ้านหินผุด</t>
  </si>
  <si>
    <t>90020071</t>
  </si>
  <si>
    <t>วัดพรุเตาะ</t>
  </si>
  <si>
    <t>ทุ่งใหญ่</t>
  </si>
  <si>
    <t>90020072</t>
  </si>
  <si>
    <t>บ้านทุ่งใหญ่</t>
  </si>
  <si>
    <t>90020074</t>
  </si>
  <si>
    <t>วัดศีรษะคีรี</t>
  </si>
  <si>
    <t>น้ำน้อย</t>
  </si>
  <si>
    <t>90020077</t>
  </si>
  <si>
    <t>ชุมชนบ้านน้ำน้อย</t>
  </si>
  <si>
    <t>90020081</t>
  </si>
  <si>
    <t>บ้านคลองปอม</t>
  </si>
  <si>
    <t>บ้านพรุ</t>
  </si>
  <si>
    <t>90020082</t>
  </si>
  <si>
    <t>ทุ่งปรือพิทยาคม (รัตนปัญโญ)</t>
  </si>
  <si>
    <t>พะตง</t>
  </si>
  <si>
    <t>90020083</t>
  </si>
  <si>
    <t>วัดทุ่งลุงมิตรภาพที่ 198</t>
  </si>
  <si>
    <t>90020086</t>
  </si>
  <si>
    <t>วัดโคกสมานคุณ</t>
  </si>
  <si>
    <t>3.เทศบาลนคร</t>
  </si>
  <si>
    <t>90020087</t>
  </si>
  <si>
    <t>วัดโพธิธรรมาราม</t>
  </si>
  <si>
    <t>ควนโส</t>
  </si>
  <si>
    <t>ควนเนียง</t>
  </si>
  <si>
    <t>90020088</t>
  </si>
  <si>
    <t>บ้านควนโส</t>
  </si>
  <si>
    <t>90020089</t>
  </si>
  <si>
    <t>บ้านบ่อหว้า</t>
  </si>
  <si>
    <t>90020090</t>
  </si>
  <si>
    <t>บ้านกรอบ</t>
  </si>
  <si>
    <t>90020091</t>
  </si>
  <si>
    <t>วัดปากจ่า</t>
  </si>
  <si>
    <t>90020092</t>
  </si>
  <si>
    <t>วัดบางทีง</t>
  </si>
  <si>
    <t>บางเหรียง</t>
  </si>
  <si>
    <t>90020093</t>
  </si>
  <si>
    <t>บ้านบางเหรียง</t>
  </si>
  <si>
    <t>90020094</t>
  </si>
  <si>
    <t>บ้านคลองคล้า</t>
  </si>
  <si>
    <t>90020095</t>
  </si>
  <si>
    <t>บ้านโคกเมือง(ธรรมโมลีคณานุสรณ์)</t>
  </si>
  <si>
    <t>90020096</t>
  </si>
  <si>
    <t>บ้านเกาะใหญ่</t>
  </si>
  <si>
    <t>90020097</t>
  </si>
  <si>
    <t>บ้านคลองช้าง</t>
  </si>
  <si>
    <t>90020099</t>
  </si>
  <si>
    <t>บ้านหน้าควน</t>
  </si>
  <si>
    <t>90020100</t>
  </si>
  <si>
    <t>วัดคงคาวดี(ศรีสุวรรณโณศึกษา)</t>
  </si>
  <si>
    <t>90020101</t>
  </si>
  <si>
    <t>บ้านควนเนียง</t>
  </si>
  <si>
    <t>90020103</t>
  </si>
  <si>
    <t>บ้านยางงาม</t>
  </si>
  <si>
    <t>90020105</t>
  </si>
  <si>
    <t>บ้านหนองปลิง</t>
  </si>
  <si>
    <t>90020106</t>
  </si>
  <si>
    <t>บ้านหัวไทร</t>
  </si>
  <si>
    <t>ห้วยลึก</t>
  </si>
  <si>
    <t>90020107</t>
  </si>
  <si>
    <t>วัดท่าหยี</t>
  </si>
  <si>
    <t>90020108</t>
  </si>
  <si>
    <t>บ้านหัวปาบ</t>
  </si>
  <si>
    <t>90020109</t>
  </si>
  <si>
    <t>บ้านห้วยลึก</t>
  </si>
  <si>
    <t>90020110</t>
  </si>
  <si>
    <t>บ้านโคกเมา</t>
  </si>
  <si>
    <t>ท่าช้าง</t>
  </si>
  <si>
    <t>บางกล่ำ</t>
  </si>
  <si>
    <t>90020111</t>
  </si>
  <si>
    <t>บ้านคลองนกกระทุง(เรียงราษฎร์อุทิศ 2)</t>
  </si>
  <si>
    <t>90020112</t>
  </si>
  <si>
    <t>วัดเนินพิชัย</t>
  </si>
  <si>
    <t>หมู่ที่  14  ท่าช้าง</t>
  </si>
  <si>
    <t>90020113</t>
  </si>
  <si>
    <t>บ้านดินลาน (เรียงอุทิศ)</t>
  </si>
  <si>
    <t>90020114</t>
  </si>
  <si>
    <t>บ้านป่ายาง</t>
  </si>
  <si>
    <t>90020116</t>
  </si>
  <si>
    <t>วัดท่าช้าง</t>
  </si>
  <si>
    <t>90020117</t>
  </si>
  <si>
    <t>บ้านบางกล่ำ</t>
  </si>
  <si>
    <t>90020120</t>
  </si>
  <si>
    <t>บ้านยวนยาง</t>
  </si>
  <si>
    <t>90020121</t>
  </si>
  <si>
    <t>บ้านหาร</t>
  </si>
  <si>
    <t>90020122</t>
  </si>
  <si>
    <t>บ้านหนองม่วง</t>
  </si>
  <si>
    <t>แม่ทอม</t>
  </si>
  <si>
    <t>90020123</t>
  </si>
  <si>
    <t>วัดนารังนก</t>
  </si>
  <si>
    <t>90020125</t>
  </si>
  <si>
    <t>วัดเลียบ</t>
  </si>
  <si>
    <t>คลองหลา</t>
  </si>
  <si>
    <t>คลองหอยโข่ง</t>
  </si>
  <si>
    <t>90020126</t>
  </si>
  <si>
    <t>บ้านต้นส้าน</t>
  </si>
  <si>
    <t>บ้านควนกบ</t>
  </si>
  <si>
    <t>90020129</t>
  </si>
  <si>
    <t>บ้านหน้าวัดโพธิ์</t>
  </si>
  <si>
    <t>90020130</t>
  </si>
  <si>
    <t>บ้านเก่าร้าง</t>
  </si>
  <si>
    <t>90020131</t>
  </si>
  <si>
    <t>วัดโคกม่วง</t>
  </si>
  <si>
    <t>โคกม่วง</t>
  </si>
  <si>
    <t>90020132</t>
  </si>
  <si>
    <t>บ้านปลักคล้า</t>
  </si>
  <si>
    <t>90020133</t>
  </si>
  <si>
    <t>วัดโคกเหรียง</t>
  </si>
  <si>
    <t>90020134</t>
  </si>
  <si>
    <t>บ้านโคกพยอม</t>
  </si>
  <si>
    <t>ทุ่งลาน</t>
  </si>
  <si>
    <t>90020136</t>
  </si>
  <si>
    <t>วัดปรางแก้ว</t>
  </si>
  <si>
    <t>90020019</t>
  </si>
  <si>
    <t>บ้านไสท้อน</t>
  </si>
  <si>
    <t>90020027</t>
  </si>
  <si>
    <t>บ้านกำแพงเพชร</t>
  </si>
  <si>
    <t>90020029</t>
  </si>
  <si>
    <t>บ้านท่ามะปราง</t>
  </si>
  <si>
    <t>90020034</t>
  </si>
  <si>
    <t>วัดรัตนวราราม</t>
  </si>
  <si>
    <t xml:space="preserve">ท่าชะมวง </t>
  </si>
  <si>
    <t>90020038</t>
  </si>
  <si>
    <t>บ้านเกาะหมี</t>
  </si>
  <si>
    <t>วัดคลองแห</t>
  </si>
  <si>
    <t>90020046</t>
  </si>
  <si>
    <t>บ้านหน้าควนลัง(ราษฎร์สามัคคี)</t>
  </si>
  <si>
    <t>90020049</t>
  </si>
  <si>
    <t>90020057</t>
  </si>
  <si>
    <t>บ้านฉลุง</t>
  </si>
  <si>
    <t>90020061</t>
  </si>
  <si>
    <t>วัดท่าข้าม</t>
  </si>
  <si>
    <t>90020066</t>
  </si>
  <si>
    <t>รักเมืองไทย ๖ บ้านโตนงาช้าง (เผียนประชาอุปถัมภ์)</t>
  </si>
  <si>
    <t>90020073</t>
  </si>
  <si>
    <t>บ้านทุ่งงาย(วรรณกาลราษฎร์อุทิศ)</t>
  </si>
  <si>
    <t>90020075</t>
  </si>
  <si>
    <t>90020076</t>
  </si>
  <si>
    <t>90020078</t>
  </si>
  <si>
    <t>วัดเทพชุมนุม</t>
  </si>
  <si>
    <t>90020079</t>
  </si>
  <si>
    <t>บ้านไร่</t>
  </si>
  <si>
    <t>90020085</t>
  </si>
  <si>
    <t>วัดควนเนียง</t>
  </si>
  <si>
    <t>90020104</t>
  </si>
  <si>
    <t>บ้านควนเนียงใน</t>
  </si>
  <si>
    <t>90020115</t>
  </si>
  <si>
    <t>90020128</t>
  </si>
  <si>
    <t>บ้านคลองหอยโข่ง</t>
  </si>
  <si>
    <t>90020135</t>
  </si>
  <si>
    <t>วัดบางศาลา</t>
  </si>
  <si>
    <t>บ้านคลองหวะ(ทวีรัตน์ราษฎร์บำรุง</t>
  </si>
  <si>
    <t>บ้านโปะหมอ(พรหมเทพราษฎร์บำรุง)</t>
  </si>
  <si>
    <t>90020080</t>
  </si>
  <si>
    <t>ท่าจีนอุดมวิทยา</t>
  </si>
  <si>
    <t>วัดท่านางหอม (อุดมสาธุกิจอุปถัมภ์)</t>
  </si>
  <si>
    <t xml:space="preserve"> </t>
  </si>
  <si>
    <t>ถ</t>
  </si>
  <si>
    <t xml:space="preserve"> -ขาด,
+เกิน
สุทธิ</t>
  </si>
  <si>
    <t>สำนักงานเขตพื้นที่การศึกษาประถมศึกษาสงขลา  เขต  2.</t>
  </si>
  <si>
    <t>ข้อมูล  นักเรียน  ณ  วันที่  25  มิถุนายน  2564</t>
  </si>
  <si>
    <t>บ้านคลองหวะ (ทวีรัตน์ราษฎร์บำรุง)</t>
  </si>
  <si>
    <t>บ้านนาลึก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</si>
</sst>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\(0\)"/>
  </numFmts>
  <fonts count="31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i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20"/>
      <color rgb="FFFF0000"/>
      <name val="TH SarabunPSK"/>
      <family val="2"/>
    </font>
    <font>
      <b/>
      <sz val="28"/>
      <color rgb="FFFF0000"/>
      <name val="TH SarabunPSK"/>
      <family val="2"/>
    </font>
    <font>
      <b/>
      <sz val="14"/>
      <name val="TH SarabunPSK"/>
      <family val="2"/>
    </font>
    <font>
      <b/>
      <sz val="16"/>
      <color theme="3" tint="-0.249977111117893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b/>
      <u/>
      <sz val="20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8"/>
      <name val="TH SarabunIT๙"/>
      <family val="2"/>
    </font>
    <font>
      <sz val="14"/>
      <name val="Cordia New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theme="0"/>
        <bgColor rgb="FFFF99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187" fontId="30" fillId="0" borderId="0" applyFont="0" applyFill="0" applyBorder="0" applyAlignment="0" applyProtection="0"/>
  </cellStyleXfs>
  <cellXfs count="509">
    <xf numFmtId="0" fontId="0" fillId="0" borderId="0" xfId="0"/>
    <xf numFmtId="0" fontId="4" fillId="11" borderId="13" xfId="1" applyFont="1" applyFill="1" applyBorder="1" applyAlignment="1">
      <alignment horizontal="center"/>
    </xf>
    <xf numFmtId="0" fontId="4" fillId="12" borderId="13" xfId="1" applyFont="1" applyFill="1" applyBorder="1" applyAlignment="1">
      <alignment horizontal="center"/>
    </xf>
    <xf numFmtId="0" fontId="4" fillId="8" borderId="13" xfId="1" applyFont="1" applyFill="1" applyBorder="1" applyAlignment="1">
      <alignment horizontal="center"/>
    </xf>
    <xf numFmtId="0" fontId="4" fillId="13" borderId="13" xfId="1" applyFont="1" applyFill="1" applyBorder="1" applyAlignment="1">
      <alignment horizontal="center"/>
    </xf>
    <xf numFmtId="0" fontId="9" fillId="0" borderId="0" xfId="0" applyFont="1" applyAlignment="1"/>
    <xf numFmtId="0" fontId="4" fillId="0" borderId="0" xfId="2" applyFont="1" applyAlignment="1"/>
    <xf numFmtId="0" fontId="4" fillId="0" borderId="0" xfId="2" applyFont="1" applyAlignment="1">
      <alignment horizontal="center"/>
    </xf>
    <xf numFmtId="0" fontId="4" fillId="0" borderId="0" xfId="2" applyFont="1" applyFill="1" applyAlignment="1"/>
    <xf numFmtId="0" fontId="10" fillId="0" borderId="0" xfId="2" applyFont="1" applyAlignment="1">
      <alignment horizontal="right"/>
    </xf>
    <xf numFmtId="0" fontId="4" fillId="0" borderId="0" xfId="2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 shrinkToFit="1"/>
    </xf>
    <xf numFmtId="0" fontId="4" fillId="0" borderId="13" xfId="2" applyFont="1" applyBorder="1" applyAlignment="1">
      <alignment horizontal="center" shrinkToFit="1"/>
    </xf>
    <xf numFmtId="0" fontId="4" fillId="6" borderId="13" xfId="2" applyFont="1" applyFill="1" applyBorder="1" applyAlignment="1">
      <alignment shrinkToFit="1"/>
    </xf>
    <xf numFmtId="0" fontId="4" fillId="0" borderId="13" xfId="2" applyFont="1" applyBorder="1" applyAlignment="1">
      <alignment shrinkToFit="1"/>
    </xf>
    <xf numFmtId="0" fontId="4" fillId="0" borderId="13" xfId="2" applyFont="1" applyFill="1" applyBorder="1" applyAlignment="1">
      <alignment shrinkToFit="1"/>
    </xf>
    <xf numFmtId="0" fontId="4" fillId="2" borderId="13" xfId="2" applyFont="1" applyFill="1" applyBorder="1" applyAlignment="1">
      <alignment horizontal="center"/>
    </xf>
    <xf numFmtId="0" fontId="4" fillId="0" borderId="14" xfId="2" applyFont="1" applyBorder="1" applyAlignment="1">
      <alignment horizontal="center" shrinkToFit="1"/>
    </xf>
    <xf numFmtId="0" fontId="4" fillId="6" borderId="14" xfId="2" applyFont="1" applyFill="1" applyBorder="1" applyAlignment="1">
      <alignment shrinkToFit="1"/>
    </xf>
    <xf numFmtId="0" fontId="4" fillId="0" borderId="14" xfId="2" applyFont="1" applyBorder="1" applyAlignment="1">
      <alignment shrinkToFit="1"/>
    </xf>
    <xf numFmtId="0" fontId="4" fillId="0" borderId="14" xfId="2" applyFont="1" applyFill="1" applyBorder="1" applyAlignment="1">
      <alignment shrinkToFit="1"/>
    </xf>
    <xf numFmtId="0" fontId="4" fillId="2" borderId="14" xfId="2" applyFont="1" applyFill="1" applyBorder="1" applyAlignment="1">
      <alignment horizontal="center"/>
    </xf>
    <xf numFmtId="0" fontId="4" fillId="6" borderId="15" xfId="2" applyFont="1" applyFill="1" applyBorder="1" applyAlignment="1">
      <alignment shrinkToFit="1"/>
    </xf>
    <xf numFmtId="0" fontId="4" fillId="3" borderId="11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11" fillId="0" borderId="0" xfId="2" applyFont="1" applyAlignment="1"/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/>
    <xf numFmtId="0" fontId="4" fillId="0" borderId="0" xfId="2" applyFont="1" applyFill="1"/>
    <xf numFmtId="0" fontId="7" fillId="0" borderId="0" xfId="2" applyFont="1" applyAlignment="1">
      <alignment vertical="center"/>
    </xf>
    <xf numFmtId="0" fontId="4" fillId="0" borderId="0" xfId="2" applyFont="1" applyAlignment="1">
      <alignment horizontal="center" vertical="center" shrinkToFit="1"/>
    </xf>
    <xf numFmtId="0" fontId="4" fillId="0" borderId="15" xfId="2" applyFont="1" applyBorder="1" applyAlignment="1">
      <alignment horizontal="center" shrinkToFit="1"/>
    </xf>
    <xf numFmtId="0" fontId="4" fillId="0" borderId="15" xfId="2" applyFont="1" applyBorder="1" applyAlignment="1">
      <alignment shrinkToFit="1"/>
    </xf>
    <xf numFmtId="0" fontId="4" fillId="0" borderId="15" xfId="2" applyFont="1" applyFill="1" applyBorder="1" applyAlignment="1">
      <alignment shrinkToFit="1"/>
    </xf>
    <xf numFmtId="0" fontId="8" fillId="3" borderId="11" xfId="2" applyFont="1" applyFill="1" applyBorder="1" applyAlignment="1">
      <alignment horizontal="center" vertical="center"/>
    </xf>
    <xf numFmtId="0" fontId="8" fillId="0" borderId="0" xfId="2" applyFont="1" applyFill="1"/>
    <xf numFmtId="0" fontId="4" fillId="0" borderId="0" xfId="2" applyFont="1" applyAlignment="1">
      <alignment vertical="center" shrinkToFit="1"/>
    </xf>
    <xf numFmtId="0" fontId="8" fillId="0" borderId="0" xfId="2" applyFont="1"/>
    <xf numFmtId="0" fontId="8" fillId="0" borderId="0" xfId="2" applyFont="1" applyAlignment="1"/>
    <xf numFmtId="0" fontId="8" fillId="0" borderId="18" xfId="2" applyFont="1" applyBorder="1" applyAlignment="1">
      <alignment vertical="center" shrinkToFit="1"/>
    </xf>
    <xf numFmtId="0" fontId="12" fillId="0" borderId="0" xfId="2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2" applyFont="1" applyAlignment="1"/>
    <xf numFmtId="0" fontId="4" fillId="0" borderId="16" xfId="2" applyFont="1" applyBorder="1" applyAlignment="1">
      <alignment horizontal="center" vertical="center" shrinkToFit="1"/>
    </xf>
    <xf numFmtId="0" fontId="4" fillId="3" borderId="11" xfId="2" applyFont="1" applyFill="1" applyBorder="1" applyAlignment="1">
      <alignment horizontal="center" vertical="center" shrinkToFit="1"/>
    </xf>
    <xf numFmtId="0" fontId="8" fillId="15" borderId="11" xfId="2" applyFont="1" applyFill="1" applyBorder="1" applyAlignment="1">
      <alignment horizontal="center" vertical="center"/>
    </xf>
    <xf numFmtId="0" fontId="4" fillId="0" borderId="0" xfId="2" applyFont="1" applyAlignment="1">
      <alignment shrinkToFit="1"/>
    </xf>
    <xf numFmtId="0" fontId="4" fillId="0" borderId="0" xfId="2" applyFont="1" applyAlignment="1">
      <alignment horizontal="center" shrinkToFit="1"/>
    </xf>
    <xf numFmtId="0" fontId="17" fillId="0" borderId="0" xfId="2" applyFont="1" applyAlignment="1"/>
    <xf numFmtId="0" fontId="4" fillId="9" borderId="13" xfId="2" applyFont="1" applyFill="1" applyBorder="1" applyAlignment="1">
      <alignment horizontal="center"/>
    </xf>
    <xf numFmtId="0" fontId="5" fillId="6" borderId="13" xfId="2" applyFont="1" applyFill="1" applyBorder="1" applyAlignment="1">
      <alignment horizontal="center"/>
    </xf>
    <xf numFmtId="0" fontId="4" fillId="15" borderId="13" xfId="2" applyFont="1" applyFill="1" applyBorder="1" applyAlignment="1" applyProtection="1">
      <alignment horizontal="center" shrinkToFit="1"/>
      <protection locked="0"/>
    </xf>
    <xf numFmtId="0" fontId="5" fillId="15" borderId="14" xfId="2" applyFont="1" applyFill="1" applyBorder="1" applyAlignment="1" applyProtection="1">
      <alignment horizontal="center" vertical="center" shrinkToFit="1"/>
      <protection locked="0"/>
    </xf>
    <xf numFmtId="0" fontId="4" fillId="15" borderId="13" xfId="2" applyFont="1" applyFill="1" applyBorder="1" applyAlignment="1">
      <alignment horizontal="center" shrinkToFit="1"/>
    </xf>
    <xf numFmtId="0" fontId="4" fillId="0" borderId="13" xfId="2" applyFont="1" applyFill="1" applyBorder="1" applyAlignment="1">
      <alignment horizontal="center" shrinkToFit="1"/>
    </xf>
    <xf numFmtId="0" fontId="8" fillId="0" borderId="0" xfId="2" applyFont="1" applyAlignment="1">
      <alignment vertical="center"/>
    </xf>
    <xf numFmtId="0" fontId="8" fillId="0" borderId="11" xfId="2" quotePrefix="1" applyFont="1" applyBorder="1" applyAlignment="1">
      <alignment horizontal="center" vertical="center" shrinkToFit="1"/>
    </xf>
    <xf numFmtId="0" fontId="8" fillId="15" borderId="11" xfId="2" quotePrefix="1" applyFont="1" applyFill="1" applyBorder="1" applyAlignment="1">
      <alignment horizontal="center" vertical="center" shrinkToFit="1"/>
    </xf>
    <xf numFmtId="0" fontId="8" fillId="0" borderId="11" xfId="2" quotePrefix="1" applyFont="1" applyFill="1" applyBorder="1" applyAlignment="1">
      <alignment horizontal="center" vertical="center" shrinkToFit="1"/>
    </xf>
    <xf numFmtId="0" fontId="5" fillId="6" borderId="14" xfId="2" applyFont="1" applyFill="1" applyBorder="1" applyAlignment="1">
      <alignment shrinkToFit="1"/>
    </xf>
    <xf numFmtId="0" fontId="4" fillId="9" borderId="14" xfId="2" applyFont="1" applyFill="1" applyBorder="1" applyAlignment="1">
      <alignment horizontal="center"/>
    </xf>
    <xf numFmtId="0" fontId="4" fillId="12" borderId="14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5" fillId="6" borderId="14" xfId="2" applyFont="1" applyFill="1" applyBorder="1" applyAlignment="1">
      <alignment horizontal="center"/>
    </xf>
    <xf numFmtId="0" fontId="4" fillId="13" borderId="14" xfId="1" applyFont="1" applyFill="1" applyBorder="1" applyAlignment="1">
      <alignment horizontal="center"/>
    </xf>
    <xf numFmtId="0" fontId="4" fillId="15" borderId="14" xfId="2" applyFont="1" applyFill="1" applyBorder="1" applyAlignment="1" applyProtection="1">
      <alignment horizontal="center" shrinkToFit="1"/>
      <protection locked="0"/>
    </xf>
    <xf numFmtId="0" fontId="4" fillId="15" borderId="14" xfId="2" applyFont="1" applyFill="1" applyBorder="1" applyAlignment="1">
      <alignment horizontal="center" shrinkToFit="1"/>
    </xf>
    <xf numFmtId="0" fontId="4" fillId="0" borderId="14" xfId="2" applyFont="1" applyFill="1" applyBorder="1" applyAlignment="1">
      <alignment horizontal="center" shrinkToFit="1"/>
    </xf>
    <xf numFmtId="0" fontId="4" fillId="0" borderId="19" xfId="2" applyFont="1" applyBorder="1" applyAlignment="1">
      <alignment horizontal="center" shrinkToFit="1"/>
    </xf>
    <xf numFmtId="0" fontId="4" fillId="2" borderId="20" xfId="2" applyFont="1" applyFill="1" applyBorder="1" applyAlignment="1">
      <alignment horizontal="center"/>
    </xf>
    <xf numFmtId="0" fontId="4" fillId="12" borderId="11" xfId="2" applyFont="1" applyFill="1" applyBorder="1" applyAlignment="1">
      <alignment horizontal="center" shrinkToFit="1"/>
    </xf>
    <xf numFmtId="0" fontId="4" fillId="12" borderId="11" xfId="2" applyFont="1" applyFill="1" applyBorder="1" applyAlignment="1">
      <alignment shrinkToFit="1"/>
    </xf>
    <xf numFmtId="0" fontId="4" fillId="3" borderId="11" xfId="2" applyFont="1" applyFill="1" applyBorder="1" applyAlignment="1">
      <alignment horizontal="center" shrinkToFit="1"/>
    </xf>
    <xf numFmtId="0" fontId="8" fillId="2" borderId="11" xfId="2" applyFont="1" applyFill="1" applyBorder="1" applyAlignment="1">
      <alignment horizontal="center"/>
    </xf>
    <xf numFmtId="0" fontId="4" fillId="17" borderId="13" xfId="2" applyFont="1" applyFill="1" applyBorder="1" applyAlignment="1">
      <alignment shrinkToFit="1"/>
    </xf>
    <xf numFmtId="0" fontId="4" fillId="17" borderId="14" xfId="2" applyFont="1" applyFill="1" applyBorder="1" applyAlignment="1">
      <alignment shrinkToFit="1"/>
    </xf>
    <xf numFmtId="0" fontId="4" fillId="17" borderId="13" xfId="2" applyFont="1" applyFill="1" applyBorder="1" applyAlignment="1">
      <alignment horizontal="center" shrinkToFit="1"/>
    </xf>
    <xf numFmtId="0" fontId="4" fillId="17" borderId="14" xfId="2" applyFont="1" applyFill="1" applyBorder="1" applyAlignment="1">
      <alignment horizontal="center" shrinkToFit="1"/>
    </xf>
    <xf numFmtId="0" fontId="4" fillId="17" borderId="15" xfId="2" applyFont="1" applyFill="1" applyBorder="1" applyAlignment="1">
      <alignment horizontal="center" shrinkToFit="1"/>
    </xf>
    <xf numFmtId="0" fontId="8" fillId="17" borderId="15" xfId="2" applyFont="1" applyFill="1" applyBorder="1" applyAlignment="1">
      <alignment horizontal="center" vertical="center" shrinkToFit="1"/>
    </xf>
    <xf numFmtId="0" fontId="4" fillId="17" borderId="11" xfId="2" applyFont="1" applyFill="1" applyBorder="1" applyAlignment="1">
      <alignment horizontal="center" vertical="center"/>
    </xf>
    <xf numFmtId="188" fontId="20" fillId="0" borderId="0" xfId="2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2" applyFont="1" applyAlignment="1"/>
    <xf numFmtId="0" fontId="4" fillId="5" borderId="11" xfId="2" applyFont="1" applyFill="1" applyBorder="1" applyAlignment="1">
      <alignment horizontal="center" vertical="center"/>
    </xf>
    <xf numFmtId="0" fontId="4" fillId="5" borderId="11" xfId="2" applyFont="1" applyFill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1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/>
    </xf>
    <xf numFmtId="0" fontId="21" fillId="3" borderId="11" xfId="2" applyFont="1" applyFill="1" applyBorder="1" applyAlignment="1">
      <alignment horizontal="center" vertical="center"/>
    </xf>
    <xf numFmtId="0" fontId="8" fillId="5" borderId="11" xfId="2" applyFont="1" applyFill="1" applyBorder="1" applyAlignment="1">
      <alignment horizontal="center"/>
    </xf>
    <xf numFmtId="0" fontId="8" fillId="5" borderId="11" xfId="2" applyFont="1" applyFill="1" applyBorder="1" applyAlignment="1">
      <alignment horizontal="center" vertical="center"/>
    </xf>
    <xf numFmtId="0" fontId="8" fillId="8" borderId="11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12" borderId="11" xfId="2" applyFont="1" applyFill="1" applyBorder="1" applyAlignment="1">
      <alignment horizontal="center" vertical="center"/>
    </xf>
    <xf numFmtId="0" fontId="8" fillId="13" borderId="11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14" borderId="1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shrinkToFit="1"/>
    </xf>
    <xf numFmtId="0" fontId="4" fillId="6" borderId="19" xfId="2" applyFont="1" applyFill="1" applyBorder="1" applyAlignment="1">
      <alignment shrinkToFit="1"/>
    </xf>
    <xf numFmtId="0" fontId="4" fillId="17" borderId="19" xfId="2" applyFont="1" applyFill="1" applyBorder="1" applyAlignment="1">
      <alignment shrinkToFit="1"/>
    </xf>
    <xf numFmtId="0" fontId="8" fillId="0" borderId="18" xfId="2" applyFont="1" applyBorder="1" applyAlignment="1">
      <alignment horizontal="center" vertical="center"/>
    </xf>
    <xf numFmtId="2" fontId="4" fillId="3" borderId="11" xfId="2" applyNumberFormat="1" applyFont="1" applyFill="1" applyBorder="1" applyAlignment="1">
      <alignment horizontal="center" shrinkToFit="1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wrapText="1" shrinkToFi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4" fillId="0" borderId="0" xfId="0" applyFont="1" applyAlignment="1">
      <alignment horizontal="left"/>
    </xf>
    <xf numFmtId="1" fontId="4" fillId="0" borderId="14" xfId="2" applyNumberFormat="1" applyFont="1" applyFill="1" applyBorder="1" applyAlignment="1">
      <alignment horizontal="center" shrinkToFit="1"/>
    </xf>
    <xf numFmtId="0" fontId="8" fillId="0" borderId="11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4" fillId="0" borderId="11" xfId="2" applyFont="1" applyBorder="1" applyAlignment="1">
      <alignment horizontal="center" vertical="center" shrinkToFit="1"/>
    </xf>
    <xf numFmtId="0" fontId="1" fillId="0" borderId="0" xfId="4"/>
    <xf numFmtId="0" fontId="6" fillId="0" borderId="0" xfId="2" applyFont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8" fillId="15" borderId="11" xfId="2" applyFont="1" applyFill="1" applyBorder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49" fontId="4" fillId="0" borderId="0" xfId="2" applyNumberFormat="1" applyFont="1" applyAlignment="1"/>
    <xf numFmtId="49" fontId="6" fillId="0" borderId="0" xfId="2" applyNumberFormat="1" applyFont="1" applyAlignment="1">
      <alignment horizontal="center" vertical="center"/>
    </xf>
    <xf numFmtId="49" fontId="8" fillId="0" borderId="11" xfId="2" quotePrefix="1" applyNumberFormat="1" applyFont="1" applyBorder="1" applyAlignment="1">
      <alignment horizontal="center" vertical="center" shrinkToFit="1"/>
    </xf>
    <xf numFmtId="49" fontId="4" fillId="0" borderId="14" xfId="2" applyNumberFormat="1" applyFont="1" applyBorder="1" applyAlignment="1">
      <alignment horizontal="center" shrinkToFit="1"/>
    </xf>
    <xf numFmtId="49" fontId="4" fillId="0" borderId="19" xfId="2" applyNumberFormat="1" applyFont="1" applyBorder="1" applyAlignment="1">
      <alignment horizontal="center" shrinkToFit="1"/>
    </xf>
    <xf numFmtId="49" fontId="4" fillId="0" borderId="0" xfId="2" applyNumberFormat="1" applyFont="1"/>
    <xf numFmtId="49" fontId="0" fillId="0" borderId="9" xfId="0" applyNumberFormat="1" applyBorder="1" applyAlignment="1">
      <alignment horizontal="center" vertical="center"/>
    </xf>
    <xf numFmtId="49" fontId="6" fillId="0" borderId="0" xfId="2" applyNumberFormat="1" applyFont="1" applyFill="1" applyAlignment="1">
      <alignment horizontal="center" vertical="center"/>
    </xf>
    <xf numFmtId="49" fontId="4" fillId="0" borderId="13" xfId="2" applyNumberFormat="1" applyFont="1" applyBorder="1" applyAlignment="1">
      <alignment horizontal="center" shrinkToFit="1"/>
    </xf>
    <xf numFmtId="49" fontId="4" fillId="0" borderId="15" xfId="2" applyNumberFormat="1" applyFont="1" applyBorder="1" applyAlignment="1">
      <alignment horizontal="center" shrinkToFit="1"/>
    </xf>
    <xf numFmtId="0" fontId="6" fillId="0" borderId="0" xfId="2" applyFont="1" applyFill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shrinkToFit="1"/>
    </xf>
    <xf numFmtId="0" fontId="16" fillId="18" borderId="11" xfId="0" applyFont="1" applyFill="1" applyBorder="1" applyAlignment="1">
      <alignment horizontal="center" vertical="center"/>
    </xf>
    <xf numFmtId="0" fontId="11" fillId="13" borderId="11" xfId="2" applyFont="1" applyFill="1" applyBorder="1" applyAlignment="1">
      <alignment vertical="center" shrinkToFit="1"/>
    </xf>
    <xf numFmtId="0" fontId="8" fillId="19" borderId="11" xfId="2" applyFont="1" applyFill="1" applyBorder="1" applyAlignment="1">
      <alignment horizontal="center" vertical="center" wrapText="1"/>
    </xf>
    <xf numFmtId="0" fontId="8" fillId="19" borderId="9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Fill="1" applyBorder="1" applyAlignment="1">
      <alignment horizontal="center" vertical="center" shrinkToFit="1"/>
    </xf>
    <xf numFmtId="0" fontId="8" fillId="16" borderId="11" xfId="2" applyFont="1" applyFill="1" applyBorder="1" applyAlignment="1">
      <alignment horizontal="center" vertical="center"/>
    </xf>
    <xf numFmtId="0" fontId="8" fillId="16" borderId="11" xfId="2" quotePrefix="1" applyFont="1" applyFill="1" applyBorder="1" applyAlignment="1">
      <alignment horizontal="center" vertical="center" shrinkToFit="1"/>
    </xf>
    <xf numFmtId="0" fontId="4" fillId="16" borderId="13" xfId="2" applyFont="1" applyFill="1" applyBorder="1" applyAlignment="1">
      <alignment horizontal="center" shrinkToFit="1"/>
    </xf>
    <xf numFmtId="0" fontId="4" fillId="16" borderId="14" xfId="2" applyFont="1" applyFill="1" applyBorder="1" applyAlignment="1">
      <alignment horizontal="center" shrinkToFit="1"/>
    </xf>
    <xf numFmtId="0" fontId="4" fillId="16" borderId="11" xfId="2" applyFont="1" applyFill="1" applyBorder="1" applyAlignment="1">
      <alignment horizontal="center" shrinkToFit="1"/>
    </xf>
    <xf numFmtId="2" fontId="4" fillId="16" borderId="11" xfId="2" applyNumberFormat="1" applyFont="1" applyFill="1" applyBorder="1" applyAlignment="1">
      <alignment horizontal="center" shrinkToFit="1"/>
    </xf>
    <xf numFmtId="0" fontId="4" fillId="7" borderId="13" xfId="2" applyFont="1" applyFill="1" applyBorder="1" applyAlignment="1">
      <alignment horizontal="center" shrinkToFit="1"/>
    </xf>
    <xf numFmtId="0" fontId="4" fillId="7" borderId="14" xfId="2" applyFont="1" applyFill="1" applyBorder="1" applyAlignment="1">
      <alignment horizontal="center" shrinkToFit="1"/>
    </xf>
    <xf numFmtId="0" fontId="8" fillId="8" borderId="11" xfId="2" quotePrefix="1" applyFont="1" applyFill="1" applyBorder="1" applyAlignment="1">
      <alignment horizontal="center" vertical="center" shrinkToFit="1"/>
    </xf>
    <xf numFmtId="2" fontId="4" fillId="8" borderId="13" xfId="2" applyNumberFormat="1" applyFont="1" applyFill="1" applyBorder="1" applyAlignment="1">
      <alignment horizontal="center" shrinkToFit="1"/>
    </xf>
    <xf numFmtId="2" fontId="4" fillId="8" borderId="14" xfId="2" applyNumberFormat="1" applyFont="1" applyFill="1" applyBorder="1" applyAlignment="1">
      <alignment horizontal="center" shrinkToFit="1"/>
    </xf>
    <xf numFmtId="0" fontId="4" fillId="0" borderId="16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4" fillId="20" borderId="13" xfId="2" applyFont="1" applyFill="1" applyBorder="1" applyAlignment="1">
      <alignment shrinkToFit="1"/>
    </xf>
    <xf numFmtId="0" fontId="4" fillId="20" borderId="14" xfId="2" applyFont="1" applyFill="1" applyBorder="1" applyAlignment="1">
      <alignment shrinkToFit="1"/>
    </xf>
    <xf numFmtId="0" fontId="4" fillId="20" borderId="15" xfId="2" applyFont="1" applyFill="1" applyBorder="1" applyAlignment="1">
      <alignment shrinkToFit="1"/>
    </xf>
    <xf numFmtId="0" fontId="8" fillId="20" borderId="9" xfId="2" applyFont="1" applyFill="1" applyBorder="1" applyAlignment="1">
      <alignment horizontal="center" vertical="center"/>
    </xf>
    <xf numFmtId="0" fontId="8" fillId="12" borderId="11" xfId="2" applyFont="1" applyFill="1" applyBorder="1" applyAlignment="1">
      <alignment horizontal="center" vertical="center"/>
    </xf>
    <xf numFmtId="0" fontId="16" fillId="0" borderId="11" xfId="2" applyFont="1" applyBorder="1" applyAlignment="1">
      <alignment horizontal="center" vertical="center" wrapText="1" shrinkToFit="1"/>
    </xf>
    <xf numFmtId="0" fontId="16" fillId="10" borderId="11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/>
    </xf>
    <xf numFmtId="0" fontId="16" fillId="0" borderId="11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top" wrapText="1"/>
    </xf>
    <xf numFmtId="0" fontId="19" fillId="12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9" fillId="0" borderId="0" xfId="2" applyFont="1"/>
    <xf numFmtId="0" fontId="24" fillId="0" borderId="2" xfId="2" applyFont="1" applyBorder="1"/>
    <xf numFmtId="0" fontId="24" fillId="0" borderId="1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19" fillId="0" borderId="0" xfId="2" applyFont="1" applyBorder="1"/>
    <xf numFmtId="0" fontId="24" fillId="0" borderId="0" xfId="2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16" fillId="22" borderId="11" xfId="2" applyFont="1" applyFill="1" applyBorder="1" applyAlignment="1">
      <alignment horizontal="center" vertical="center" shrinkToFit="1"/>
    </xf>
    <xf numFmtId="0" fontId="19" fillId="0" borderId="13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24" fillId="0" borderId="5" xfId="2" applyFont="1" applyBorder="1" applyAlignment="1">
      <alignment horizontal="right"/>
    </xf>
    <xf numFmtId="0" fontId="19" fillId="0" borderId="0" xfId="2" applyFont="1" applyBorder="1" applyAlignment="1">
      <alignment horizontal="left" vertical="center"/>
    </xf>
    <xf numFmtId="0" fontId="16" fillId="0" borderId="0" xfId="2" applyFont="1"/>
    <xf numFmtId="0" fontId="16" fillId="0" borderId="0" xfId="2" applyFont="1" applyAlignment="1">
      <alignment horizontal="right"/>
    </xf>
    <xf numFmtId="0" fontId="16" fillId="0" borderId="0" xfId="2" quotePrefix="1" applyFont="1" applyAlignment="1">
      <alignment horizontal="center"/>
    </xf>
    <xf numFmtId="46" fontId="16" fillId="0" borderId="0" xfId="2" quotePrefix="1" applyNumberFormat="1" applyFont="1"/>
    <xf numFmtId="0" fontId="16" fillId="0" borderId="0" xfId="2" quotePrefix="1" applyFont="1"/>
    <xf numFmtId="0" fontId="19" fillId="0" borderId="0" xfId="2" quotePrefix="1" applyFont="1" applyBorder="1"/>
    <xf numFmtId="0" fontId="19" fillId="0" borderId="5" xfId="2" applyFont="1" applyBorder="1"/>
    <xf numFmtId="0" fontId="24" fillId="0" borderId="8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19" fillId="0" borderId="1" xfId="2" applyFont="1" applyBorder="1"/>
    <xf numFmtId="0" fontId="19" fillId="0" borderId="4" xfId="2" applyFont="1" applyBorder="1"/>
    <xf numFmtId="0" fontId="19" fillId="0" borderId="7" xfId="2" applyFont="1" applyBorder="1"/>
    <xf numFmtId="0" fontId="16" fillId="0" borderId="5" xfId="2" applyFont="1" applyBorder="1" applyAlignment="1">
      <alignment horizontal="left"/>
    </xf>
    <xf numFmtId="0" fontId="16" fillId="22" borderId="11" xfId="2" applyFont="1" applyFill="1" applyBorder="1" applyAlignment="1">
      <alignment horizontal="center"/>
    </xf>
    <xf numFmtId="17" fontId="19" fillId="0" borderId="20" xfId="2" applyNumberFormat="1" applyFont="1" applyBorder="1" applyAlignment="1">
      <alignment horizontal="center"/>
    </xf>
    <xf numFmtId="0" fontId="19" fillId="0" borderId="14" xfId="2" applyFont="1" applyBorder="1" applyAlignment="1">
      <alignment horizontal="center"/>
    </xf>
    <xf numFmtId="0" fontId="19" fillId="0" borderId="15" xfId="2" applyFont="1" applyBorder="1" applyAlignment="1">
      <alignment horizontal="center"/>
    </xf>
    <xf numFmtId="0" fontId="16" fillId="0" borderId="5" xfId="2" applyFont="1" applyBorder="1" applyAlignment="1">
      <alignment horizontal="right"/>
    </xf>
    <xf numFmtId="0" fontId="19" fillId="0" borderId="8" xfId="2" applyFont="1" applyBorder="1"/>
    <xf numFmtId="0" fontId="19" fillId="0" borderId="10" xfId="2" applyFont="1" applyBorder="1"/>
    <xf numFmtId="0" fontId="19" fillId="0" borderId="12" xfId="2" applyFont="1" applyBorder="1"/>
    <xf numFmtId="0" fontId="16" fillId="0" borderId="2" xfId="2" applyFont="1" applyBorder="1"/>
    <xf numFmtId="0" fontId="16" fillId="0" borderId="1" xfId="2" applyFont="1" applyBorder="1"/>
    <xf numFmtId="0" fontId="16" fillId="0" borderId="1" xfId="2" applyFont="1" applyBorder="1" applyAlignment="1">
      <alignment horizontal="left"/>
    </xf>
    <xf numFmtId="0" fontId="16" fillId="0" borderId="1" xfId="2" quotePrefix="1" applyFont="1" applyBorder="1" applyAlignment="1">
      <alignment horizontal="left"/>
    </xf>
    <xf numFmtId="0" fontId="16" fillId="0" borderId="4" xfId="2" quotePrefix="1" applyFont="1" applyBorder="1"/>
    <xf numFmtId="0" fontId="19" fillId="0" borderId="22" xfId="2" applyFont="1" applyBorder="1"/>
    <xf numFmtId="0" fontId="16" fillId="0" borderId="21" xfId="2" applyFont="1" applyBorder="1"/>
    <xf numFmtId="0" fontId="16" fillId="0" borderId="21" xfId="2" applyFont="1" applyBorder="1" applyAlignment="1">
      <alignment horizontal="left"/>
    </xf>
    <xf numFmtId="0" fontId="19" fillId="0" borderId="21" xfId="2" applyFont="1" applyBorder="1"/>
    <xf numFmtId="0" fontId="16" fillId="0" borderId="21" xfId="2" quotePrefix="1" applyFont="1" applyBorder="1" applyAlignment="1">
      <alignment horizontal="left"/>
    </xf>
    <xf numFmtId="46" fontId="16" fillId="0" borderId="23" xfId="2" quotePrefix="1" applyNumberFormat="1" applyFont="1" applyBorder="1"/>
    <xf numFmtId="0" fontId="16" fillId="0" borderId="28" xfId="2" applyFont="1" applyBorder="1"/>
    <xf numFmtId="0" fontId="16" fillId="0" borderId="29" xfId="2" applyFont="1" applyBorder="1"/>
    <xf numFmtId="0" fontId="16" fillId="0" borderId="29" xfId="2" applyFont="1" applyBorder="1" applyAlignment="1">
      <alignment horizontal="left"/>
    </xf>
    <xf numFmtId="0" fontId="19" fillId="0" borderId="29" xfId="2" applyFont="1" applyBorder="1"/>
    <xf numFmtId="0" fontId="16" fillId="0" borderId="29" xfId="2" quotePrefix="1" applyFont="1" applyBorder="1" applyAlignment="1">
      <alignment horizontal="left"/>
    </xf>
    <xf numFmtId="0" fontId="16" fillId="0" borderId="30" xfId="2" quotePrefix="1" applyFont="1" applyBorder="1"/>
    <xf numFmtId="0" fontId="16" fillId="0" borderId="22" xfId="2" applyFont="1" applyBorder="1"/>
    <xf numFmtId="0" fontId="16" fillId="0" borderId="23" xfId="2" quotePrefix="1" applyFont="1" applyBorder="1"/>
    <xf numFmtId="0" fontId="16" fillId="0" borderId="26" xfId="2" applyFont="1" applyBorder="1" applyAlignment="1"/>
    <xf numFmtId="0" fontId="16" fillId="0" borderId="31" xfId="2" applyFont="1" applyBorder="1" applyAlignment="1">
      <alignment vertical="top"/>
    </xf>
    <xf numFmtId="0" fontId="16" fillId="0" borderId="31" xfId="2" applyFont="1" applyBorder="1" applyAlignment="1">
      <alignment horizontal="left" vertical="top"/>
    </xf>
    <xf numFmtId="0" fontId="16" fillId="0" borderId="31" xfId="2" applyFont="1" applyBorder="1"/>
    <xf numFmtId="0" fontId="16" fillId="0" borderId="31" xfId="2" quotePrefix="1" applyFont="1" applyBorder="1" applyAlignment="1">
      <alignment horizontal="left" vertical="top"/>
    </xf>
    <xf numFmtId="20" fontId="16" fillId="0" borderId="27" xfId="2" quotePrefix="1" applyNumberFormat="1" applyFont="1" applyBorder="1" applyAlignment="1">
      <alignment horizontal="left" vertical="top"/>
    </xf>
    <xf numFmtId="0" fontId="19" fillId="0" borderId="0" xfId="5" applyFont="1"/>
    <xf numFmtId="0" fontId="16" fillId="0" borderId="0" xfId="2" applyFont="1" applyBorder="1"/>
    <xf numFmtId="0" fontId="16" fillId="0" borderId="0" xfId="2" applyFont="1" applyBorder="1" applyAlignment="1">
      <alignment horizontal="right"/>
    </xf>
    <xf numFmtId="0" fontId="16" fillId="0" borderId="0" xfId="2" quotePrefix="1" applyFont="1" applyBorder="1" applyAlignment="1">
      <alignment horizontal="center"/>
    </xf>
    <xf numFmtId="0" fontId="16" fillId="0" borderId="0" xfId="2" quotePrefix="1" applyFont="1" applyBorder="1"/>
    <xf numFmtId="0" fontId="16" fillId="0" borderId="7" xfId="2" applyFont="1" applyBorder="1"/>
    <xf numFmtId="0" fontId="16" fillId="22" borderId="11" xfId="2" applyFont="1" applyFill="1" applyBorder="1" applyAlignment="1">
      <alignment horizontal="center" vertical="center"/>
    </xf>
    <xf numFmtId="0" fontId="19" fillId="0" borderId="0" xfId="5" applyFont="1" applyBorder="1"/>
    <xf numFmtId="0" fontId="19" fillId="0" borderId="7" xfId="5" applyFont="1" applyBorder="1"/>
    <xf numFmtId="0" fontId="16" fillId="0" borderId="0" xfId="2" applyFont="1" applyBorder="1" applyAlignment="1">
      <alignment horizontal="left"/>
    </xf>
    <xf numFmtId="0" fontId="19" fillId="0" borderId="0" xfId="2" applyFont="1" applyAlignment="1">
      <alignment vertical="center"/>
    </xf>
    <xf numFmtId="0" fontId="19" fillId="0" borderId="5" xfId="5" applyFont="1" applyBorder="1"/>
    <xf numFmtId="46" fontId="16" fillId="0" borderId="4" xfId="2" quotePrefix="1" applyNumberFormat="1" applyFont="1" applyBorder="1"/>
    <xf numFmtId="46" fontId="16" fillId="0" borderId="30" xfId="2" quotePrefix="1" applyNumberFormat="1" applyFont="1" applyBorder="1"/>
    <xf numFmtId="0" fontId="19" fillId="0" borderId="8" xfId="2" applyFont="1" applyBorder="1" applyAlignment="1">
      <alignment vertical="center"/>
    </xf>
    <xf numFmtId="0" fontId="19" fillId="0" borderId="10" xfId="2" applyFont="1" applyBorder="1" applyAlignment="1">
      <alignment vertical="center"/>
    </xf>
    <xf numFmtId="0" fontId="19" fillId="0" borderId="0" xfId="2" quotePrefix="1" applyFont="1" applyBorder="1" applyAlignment="1">
      <alignment horizontal="center"/>
    </xf>
    <xf numFmtId="0" fontId="16" fillId="0" borderId="5" xfId="2" applyFont="1" applyBorder="1"/>
    <xf numFmtId="17" fontId="16" fillId="22" borderId="11" xfId="2" applyNumberFormat="1" applyFont="1" applyFill="1" applyBorder="1" applyAlignment="1">
      <alignment horizontal="center" vertical="center" shrinkToFit="1"/>
    </xf>
    <xf numFmtId="0" fontId="4" fillId="0" borderId="0" xfId="2" applyFont="1" applyBorder="1"/>
    <xf numFmtId="0" fontId="4" fillId="0" borderId="7" xfId="2" applyFont="1" applyBorder="1"/>
    <xf numFmtId="0" fontId="19" fillId="0" borderId="13" xfId="2" applyFont="1" applyBorder="1" applyAlignment="1">
      <alignment horizontal="center"/>
    </xf>
    <xf numFmtId="0" fontId="19" fillId="0" borderId="1" xfId="5" applyFont="1" applyBorder="1"/>
    <xf numFmtId="0" fontId="4" fillId="0" borderId="1" xfId="2" applyFont="1" applyBorder="1"/>
    <xf numFmtId="0" fontId="4" fillId="0" borderId="4" xfId="2" applyFont="1" applyBorder="1"/>
    <xf numFmtId="0" fontId="16" fillId="0" borderId="0" xfId="2" applyFont="1" applyBorder="1" applyAlignment="1">
      <alignment horizontal="center"/>
    </xf>
    <xf numFmtId="46" fontId="16" fillId="0" borderId="0" xfId="2" quotePrefix="1" applyNumberFormat="1" applyFont="1" applyBorder="1"/>
    <xf numFmtId="0" fontId="4" fillId="0" borderId="10" xfId="2" applyFont="1" applyBorder="1"/>
    <xf numFmtId="0" fontId="4" fillId="0" borderId="12" xfId="2" applyFont="1" applyBorder="1"/>
    <xf numFmtId="0" fontId="6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2" applyFont="1" applyAlignment="1">
      <alignment horizontal="center" vertical="center"/>
    </xf>
    <xf numFmtId="0" fontId="16" fillId="17" borderId="11" xfId="2" applyFont="1" applyFill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6" borderId="11" xfId="2" applyFont="1" applyFill="1" applyBorder="1" applyAlignment="1">
      <alignment horizontal="left" shrinkToFit="1"/>
    </xf>
    <xf numFmtId="0" fontId="19" fillId="3" borderId="11" xfId="2" applyFont="1" applyFill="1" applyBorder="1" applyAlignment="1">
      <alignment horizontal="center"/>
    </xf>
    <xf numFmtId="0" fontId="4" fillId="6" borderId="11" xfId="2" applyFont="1" applyFill="1" applyBorder="1" applyAlignment="1">
      <alignment horizontal="center" shrinkToFit="1"/>
    </xf>
    <xf numFmtId="0" fontId="4" fillId="6" borderId="14" xfId="2" applyFont="1" applyFill="1" applyBorder="1" applyAlignment="1">
      <alignment horizontal="left" shrinkToFit="1"/>
    </xf>
    <xf numFmtId="187" fontId="5" fillId="6" borderId="14" xfId="6" applyFont="1" applyFill="1" applyBorder="1" applyAlignment="1">
      <alignment shrinkToFit="1"/>
    </xf>
    <xf numFmtId="0" fontId="7" fillId="6" borderId="0" xfId="2" applyFont="1" applyFill="1" applyAlignment="1">
      <alignment horizontal="center" vertical="center"/>
    </xf>
    <xf numFmtId="0" fontId="4" fillId="6" borderId="0" xfId="2" applyFont="1" applyFill="1" applyAlignment="1">
      <alignment horizontal="center"/>
    </xf>
    <xf numFmtId="2" fontId="4" fillId="8" borderId="15" xfId="2" applyNumberFormat="1" applyFont="1" applyFill="1" applyBorder="1" applyAlignment="1">
      <alignment horizontal="center" shrinkToFit="1"/>
    </xf>
    <xf numFmtId="2" fontId="4" fillId="8" borderId="20" xfId="2" applyNumberFormat="1" applyFont="1" applyFill="1" applyBorder="1" applyAlignment="1">
      <alignment horizontal="center" shrinkToFit="1"/>
    </xf>
    <xf numFmtId="1" fontId="4" fillId="16" borderId="3" xfId="2" applyNumberFormat="1" applyFont="1" applyFill="1" applyBorder="1" applyAlignment="1">
      <alignment horizontal="center" shrinkToFit="1"/>
    </xf>
    <xf numFmtId="1" fontId="4" fillId="16" borderId="14" xfId="2" applyNumberFormat="1" applyFont="1" applyFill="1" applyBorder="1" applyAlignment="1">
      <alignment horizontal="center" shrinkToFit="1"/>
    </xf>
    <xf numFmtId="1" fontId="4" fillId="16" borderId="15" xfId="2" applyNumberFormat="1" applyFont="1" applyFill="1" applyBorder="1" applyAlignment="1">
      <alignment horizontal="center" shrinkToFit="1"/>
    </xf>
    <xf numFmtId="0" fontId="4" fillId="0" borderId="3" xfId="2" applyFont="1" applyBorder="1" applyAlignment="1">
      <alignment horizontal="center" shrinkToFit="1"/>
    </xf>
    <xf numFmtId="0" fontId="4" fillId="16" borderId="3" xfId="2" applyFont="1" applyFill="1" applyBorder="1" applyAlignment="1">
      <alignment horizontal="center" shrinkToFit="1"/>
    </xf>
    <xf numFmtId="0" fontId="4" fillId="15" borderId="3" xfId="2" applyFont="1" applyFill="1" applyBorder="1" applyAlignment="1" applyProtection="1">
      <alignment horizontal="center" shrinkToFit="1"/>
      <protection locked="0"/>
    </xf>
    <xf numFmtId="0" fontId="5" fillId="15" borderId="3" xfId="2" applyFont="1" applyFill="1" applyBorder="1" applyAlignment="1" applyProtection="1">
      <alignment horizontal="center" vertical="center" shrinkToFit="1"/>
      <protection locked="0"/>
    </xf>
    <xf numFmtId="0" fontId="4" fillId="15" borderId="3" xfId="2" applyFont="1" applyFill="1" applyBorder="1" applyAlignment="1">
      <alignment horizontal="center" shrinkToFit="1"/>
    </xf>
    <xf numFmtId="2" fontId="4" fillId="8" borderId="3" xfId="2" applyNumberFormat="1" applyFont="1" applyFill="1" applyBorder="1" applyAlignment="1">
      <alignment horizontal="center" shrinkToFit="1"/>
    </xf>
    <xf numFmtId="1" fontId="4" fillId="0" borderId="19" xfId="2" applyNumberFormat="1" applyFont="1" applyFill="1" applyBorder="1" applyAlignment="1">
      <alignment horizontal="center" shrinkToFit="1"/>
    </xf>
    <xf numFmtId="2" fontId="4" fillId="8" borderId="6" xfId="2" applyNumberFormat="1" applyFont="1" applyFill="1" applyBorder="1" applyAlignment="1">
      <alignment horizontal="center" shrinkToFit="1"/>
    </xf>
    <xf numFmtId="0" fontId="4" fillId="16" borderId="9" xfId="2" applyFont="1" applyFill="1" applyBorder="1" applyAlignment="1">
      <alignment horizontal="center" shrinkToFit="1"/>
    </xf>
    <xf numFmtId="0" fontId="4" fillId="16" borderId="9" xfId="2" applyFont="1" applyFill="1" applyBorder="1" applyAlignment="1" applyProtection="1">
      <alignment horizontal="center" shrinkToFit="1"/>
      <protection locked="0"/>
    </xf>
    <xf numFmtId="2" fontId="4" fillId="16" borderId="9" xfId="2" applyNumberFormat="1" applyFont="1" applyFill="1" applyBorder="1" applyAlignment="1">
      <alignment horizontal="center" shrinkToFit="1"/>
    </xf>
    <xf numFmtId="1" fontId="4" fillId="16" borderId="9" xfId="2" applyNumberFormat="1" applyFont="1" applyFill="1" applyBorder="1" applyAlignment="1">
      <alignment horizontal="center" shrinkToFit="1"/>
    </xf>
    <xf numFmtId="0" fontId="4" fillId="16" borderId="15" xfId="2" applyFont="1" applyFill="1" applyBorder="1" applyAlignment="1">
      <alignment horizontal="center" shrinkToFit="1"/>
    </xf>
    <xf numFmtId="0" fontId="4" fillId="15" borderId="15" xfId="2" applyFont="1" applyFill="1" applyBorder="1" applyAlignment="1" applyProtection="1">
      <alignment horizontal="center" shrinkToFit="1"/>
      <protection locked="0"/>
    </xf>
    <xf numFmtId="0" fontId="5" fillId="15" borderId="15" xfId="2" applyFont="1" applyFill="1" applyBorder="1" applyAlignment="1" applyProtection="1">
      <alignment horizontal="center" vertical="center" shrinkToFit="1"/>
      <protection locked="0"/>
    </xf>
    <xf numFmtId="0" fontId="4" fillId="15" borderId="15" xfId="2" applyFont="1" applyFill="1" applyBorder="1" applyAlignment="1">
      <alignment horizontal="center" shrinkToFit="1"/>
    </xf>
    <xf numFmtId="1" fontId="4" fillId="0" borderId="15" xfId="2" applyNumberFormat="1" applyFont="1" applyFill="1" applyBorder="1" applyAlignment="1">
      <alignment horizontal="center" shrinkToFit="1"/>
    </xf>
    <xf numFmtId="0" fontId="4" fillId="0" borderId="15" xfId="2" applyFont="1" applyFill="1" applyBorder="1" applyAlignment="1">
      <alignment horizontal="center" shrinkToFit="1"/>
    </xf>
    <xf numFmtId="0" fontId="4" fillId="0" borderId="19" xfId="2" applyFont="1" applyFill="1" applyBorder="1" applyAlignment="1">
      <alignment horizontal="center" shrinkToFit="1"/>
    </xf>
    <xf numFmtId="0" fontId="4" fillId="0" borderId="20" xfId="2" applyFont="1" applyBorder="1" applyAlignment="1">
      <alignment horizontal="center" shrinkToFit="1"/>
    </xf>
    <xf numFmtId="0" fontId="5" fillId="6" borderId="19" xfId="2" applyFont="1" applyFill="1" applyBorder="1" applyAlignment="1">
      <alignment shrinkToFit="1"/>
    </xf>
    <xf numFmtId="0" fontId="4" fillId="0" borderId="19" xfId="2" applyFont="1" applyBorder="1" applyAlignment="1">
      <alignment shrinkToFit="1"/>
    </xf>
    <xf numFmtId="0" fontId="4" fillId="9" borderId="19" xfId="2" applyFont="1" applyFill="1" applyBorder="1" applyAlignment="1">
      <alignment horizontal="center"/>
    </xf>
    <xf numFmtId="0" fontId="4" fillId="12" borderId="19" xfId="1" applyFont="1" applyFill="1" applyBorder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5" fillId="6" borderId="19" xfId="2" applyFont="1" applyFill="1" applyBorder="1" applyAlignment="1">
      <alignment horizontal="center"/>
    </xf>
    <xf numFmtId="0" fontId="4" fillId="13" borderId="19" xfId="1" applyFont="1" applyFill="1" applyBorder="1" applyAlignment="1">
      <alignment horizontal="center"/>
    </xf>
    <xf numFmtId="0" fontId="4" fillId="7" borderId="19" xfId="2" applyFont="1" applyFill="1" applyBorder="1" applyAlignment="1">
      <alignment horizontal="center" shrinkToFit="1"/>
    </xf>
    <xf numFmtId="0" fontId="4" fillId="16" borderId="19" xfId="2" applyFont="1" applyFill="1" applyBorder="1" applyAlignment="1">
      <alignment horizontal="center" shrinkToFit="1"/>
    </xf>
    <xf numFmtId="0" fontId="4" fillId="15" borderId="19" xfId="2" applyFont="1" applyFill="1" applyBorder="1" applyAlignment="1" applyProtection="1">
      <alignment horizontal="center" shrinkToFit="1"/>
      <protection locked="0"/>
    </xf>
    <xf numFmtId="0" fontId="5" fillId="15" borderId="19" xfId="2" applyFont="1" applyFill="1" applyBorder="1" applyAlignment="1" applyProtection="1">
      <alignment horizontal="center" vertical="center" shrinkToFit="1"/>
      <protection locked="0"/>
    </xf>
    <xf numFmtId="0" fontId="4" fillId="15" borderId="19" xfId="2" applyFont="1" applyFill="1" applyBorder="1" applyAlignment="1">
      <alignment horizontal="center" shrinkToFit="1"/>
    </xf>
    <xf numFmtId="2" fontId="4" fillId="8" borderId="19" xfId="2" applyNumberFormat="1" applyFont="1" applyFill="1" applyBorder="1" applyAlignment="1">
      <alignment horizontal="center" shrinkToFit="1"/>
    </xf>
    <xf numFmtId="1" fontId="4" fillId="16" borderId="19" xfId="2" applyNumberFormat="1" applyFont="1" applyFill="1" applyBorder="1" applyAlignment="1">
      <alignment horizontal="center" shrinkToFit="1"/>
    </xf>
    <xf numFmtId="49" fontId="4" fillId="0" borderId="20" xfId="2" applyNumberFormat="1" applyFont="1" applyBorder="1" applyAlignment="1">
      <alignment horizontal="center" shrinkToFit="1"/>
    </xf>
    <xf numFmtId="0" fontId="5" fillId="6" borderId="20" xfId="2" applyFont="1" applyFill="1" applyBorder="1" applyAlignment="1">
      <alignment shrinkToFit="1"/>
    </xf>
    <xf numFmtId="0" fontId="4" fillId="0" borderId="20" xfId="2" applyFont="1" applyBorder="1" applyAlignment="1">
      <alignment shrinkToFit="1"/>
    </xf>
    <xf numFmtId="0" fontId="4" fillId="9" borderId="20" xfId="2" applyFont="1" applyFill="1" applyBorder="1" applyAlignment="1">
      <alignment horizontal="center"/>
    </xf>
    <xf numFmtId="0" fontId="4" fillId="12" borderId="20" xfId="1" applyFont="1" applyFill="1" applyBorder="1" applyAlignment="1">
      <alignment horizontal="center"/>
    </xf>
    <xf numFmtId="0" fontId="4" fillId="8" borderId="20" xfId="1" applyFont="1" applyFill="1" applyBorder="1" applyAlignment="1">
      <alignment horizontal="center"/>
    </xf>
    <xf numFmtId="0" fontId="5" fillId="6" borderId="20" xfId="2" applyFont="1" applyFill="1" applyBorder="1" applyAlignment="1">
      <alignment horizontal="center"/>
    </xf>
    <xf numFmtId="0" fontId="4" fillId="13" borderId="20" xfId="1" applyFont="1" applyFill="1" applyBorder="1" applyAlignment="1">
      <alignment horizontal="center"/>
    </xf>
    <xf numFmtId="0" fontId="4" fillId="7" borderId="20" xfId="2" applyFont="1" applyFill="1" applyBorder="1" applyAlignment="1">
      <alignment horizontal="center" shrinkToFit="1"/>
    </xf>
    <xf numFmtId="0" fontId="4" fillId="16" borderId="20" xfId="2" applyFont="1" applyFill="1" applyBorder="1" applyAlignment="1">
      <alignment horizontal="center" shrinkToFit="1"/>
    </xf>
    <xf numFmtId="0" fontId="4" fillId="15" borderId="20" xfId="2" applyFont="1" applyFill="1" applyBorder="1" applyAlignment="1" applyProtection="1">
      <alignment horizontal="center" shrinkToFit="1"/>
      <protection locked="0"/>
    </xf>
    <xf numFmtId="0" fontId="5" fillId="15" borderId="20" xfId="2" applyFont="1" applyFill="1" applyBorder="1" applyAlignment="1" applyProtection="1">
      <alignment horizontal="center" vertical="center" shrinkToFit="1"/>
      <protection locked="0"/>
    </xf>
    <xf numFmtId="0" fontId="4" fillId="15" borderId="20" xfId="2" applyFont="1" applyFill="1" applyBorder="1" applyAlignment="1">
      <alignment horizontal="center" shrinkToFit="1"/>
    </xf>
    <xf numFmtId="1" fontId="4" fillId="0" borderId="20" xfId="2" applyNumberFormat="1" applyFont="1" applyFill="1" applyBorder="1" applyAlignment="1">
      <alignment horizontal="center" shrinkToFit="1"/>
    </xf>
    <xf numFmtId="0" fontId="4" fillId="0" borderId="20" xfId="2" applyFont="1" applyFill="1" applyBorder="1" applyAlignment="1">
      <alignment horizontal="center" shrinkToFit="1"/>
    </xf>
    <xf numFmtId="1" fontId="4" fillId="16" borderId="20" xfId="2" applyNumberFormat="1" applyFont="1" applyFill="1" applyBorder="1" applyAlignment="1">
      <alignment horizontal="center" shrinkToFit="1"/>
    </xf>
    <xf numFmtId="0" fontId="6" fillId="0" borderId="0" xfId="2" applyFont="1" applyAlignment="1">
      <alignment horizontal="center" vertical="center"/>
    </xf>
    <xf numFmtId="0" fontId="8" fillId="7" borderId="11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right" shrinkToFit="1"/>
    </xf>
    <xf numFmtId="0" fontId="8" fillId="4" borderId="17" xfId="2" applyFont="1" applyFill="1" applyBorder="1" applyAlignment="1">
      <alignment horizontal="right" shrinkToFit="1"/>
    </xf>
    <xf numFmtId="0" fontId="8" fillId="4" borderId="18" xfId="2" applyFont="1" applyFill="1" applyBorder="1" applyAlignment="1">
      <alignment horizontal="right" shrinkToFit="1"/>
    </xf>
    <xf numFmtId="0" fontId="8" fillId="4" borderId="16" xfId="2" applyFont="1" applyFill="1" applyBorder="1" applyAlignment="1">
      <alignment horizontal="left" shrinkToFit="1"/>
    </xf>
    <xf numFmtId="0" fontId="8" fillId="4" borderId="17" xfId="2" applyFont="1" applyFill="1" applyBorder="1" applyAlignment="1">
      <alignment horizontal="left" shrinkToFit="1"/>
    </xf>
    <xf numFmtId="0" fontId="8" fillId="4" borderId="18" xfId="2" applyFont="1" applyFill="1" applyBorder="1" applyAlignment="1">
      <alignment horizontal="left" shrinkToFit="1"/>
    </xf>
    <xf numFmtId="0" fontId="8" fillId="0" borderId="11" xfId="2" applyFont="1" applyBorder="1" applyAlignment="1">
      <alignment horizontal="center" vertical="center"/>
    </xf>
    <xf numFmtId="0" fontId="8" fillId="13" borderId="11" xfId="2" applyFont="1" applyFill="1" applyBorder="1" applyAlignment="1">
      <alignment horizontal="center" vertical="center"/>
    </xf>
    <xf numFmtId="0" fontId="8" fillId="8" borderId="11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12" borderId="11" xfId="2" applyFont="1" applyFill="1" applyBorder="1" applyAlignment="1">
      <alignment horizontal="center" vertical="center"/>
    </xf>
    <xf numFmtId="0" fontId="8" fillId="12" borderId="3" xfId="2" applyFont="1" applyFill="1" applyBorder="1" applyAlignment="1">
      <alignment horizontal="center" vertical="center"/>
    </xf>
    <xf numFmtId="0" fontId="8" fillId="12" borderId="9" xfId="2" applyFont="1" applyFill="1" applyBorder="1" applyAlignment="1">
      <alignment horizontal="center" vertical="center"/>
    </xf>
    <xf numFmtId="0" fontId="26" fillId="16" borderId="11" xfId="2" applyFont="1" applyFill="1" applyBorder="1" applyAlignment="1">
      <alignment horizontal="center" vertical="center" wrapText="1"/>
    </xf>
    <xf numFmtId="0" fontId="26" fillId="8" borderId="11" xfId="2" applyFont="1" applyFill="1" applyBorder="1" applyAlignment="1">
      <alignment horizontal="center" vertical="center" wrapText="1"/>
    </xf>
    <xf numFmtId="0" fontId="8" fillId="12" borderId="16" xfId="2" applyFont="1" applyFill="1" applyBorder="1" applyAlignment="1">
      <alignment horizontal="center" vertical="center"/>
    </xf>
    <xf numFmtId="0" fontId="8" fillId="12" borderId="18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6" fillId="0" borderId="10" xfId="2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8" fillId="21" borderId="11" xfId="2" applyFont="1" applyFill="1" applyBorder="1" applyAlignment="1">
      <alignment horizontal="center"/>
    </xf>
    <xf numFmtId="0" fontId="16" fillId="22" borderId="11" xfId="2" applyFont="1" applyFill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6" fillId="22" borderId="11" xfId="2" applyFont="1" applyFill="1" applyBorder="1" applyAlignment="1">
      <alignment horizontal="center" vertical="center" shrinkToFit="1"/>
    </xf>
    <xf numFmtId="0" fontId="19" fillId="0" borderId="14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/>
    </xf>
    <xf numFmtId="0" fontId="19" fillId="0" borderId="15" xfId="2" applyFont="1" applyBorder="1" applyAlignment="1">
      <alignment horizontal="center" vertical="center"/>
    </xf>
    <xf numFmtId="0" fontId="16" fillId="23" borderId="11" xfId="2" applyFont="1" applyFill="1" applyBorder="1" applyAlignment="1">
      <alignment horizontal="center"/>
    </xf>
    <xf numFmtId="0" fontId="16" fillId="22" borderId="16" xfId="2" applyFont="1" applyFill="1" applyBorder="1" applyAlignment="1">
      <alignment horizontal="center"/>
    </xf>
    <xf numFmtId="0" fontId="16" fillId="22" borderId="18" xfId="2" applyFont="1" applyFill="1" applyBorder="1" applyAlignment="1">
      <alignment horizontal="center"/>
    </xf>
    <xf numFmtId="0" fontId="19" fillId="0" borderId="22" xfId="2" applyFont="1" applyBorder="1" applyAlignment="1">
      <alignment horizontal="center"/>
    </xf>
    <xf numFmtId="0" fontId="19" fillId="0" borderId="23" xfId="2" applyFont="1" applyBorder="1" applyAlignment="1">
      <alignment horizontal="center"/>
    </xf>
    <xf numFmtId="0" fontId="19" fillId="0" borderId="24" xfId="2" applyFont="1" applyBorder="1" applyAlignment="1">
      <alignment horizontal="center"/>
    </xf>
    <xf numFmtId="0" fontId="19" fillId="0" borderId="25" xfId="2" applyFont="1" applyBorder="1" applyAlignment="1">
      <alignment horizontal="center"/>
    </xf>
    <xf numFmtId="0" fontId="19" fillId="0" borderId="26" xfId="2" applyFont="1" applyBorder="1" applyAlignment="1">
      <alignment horizontal="center"/>
    </xf>
    <xf numFmtId="0" fontId="19" fillId="0" borderId="27" xfId="2" applyFont="1" applyBorder="1" applyAlignment="1">
      <alignment horizontal="center"/>
    </xf>
    <xf numFmtId="17" fontId="16" fillId="22" borderId="11" xfId="2" applyNumberFormat="1" applyFont="1" applyFill="1" applyBorder="1" applyAlignment="1">
      <alignment horizontal="center" vertical="center" shrinkToFit="1"/>
    </xf>
    <xf numFmtId="0" fontId="19" fillId="0" borderId="14" xfId="2" applyFont="1" applyBorder="1" applyAlignment="1">
      <alignment horizontal="center"/>
    </xf>
    <xf numFmtId="0" fontId="19" fillId="0" borderId="15" xfId="2" applyFont="1" applyBorder="1" applyAlignment="1">
      <alignment horizontal="center"/>
    </xf>
    <xf numFmtId="0" fontId="16" fillId="22" borderId="16" xfId="2" applyFont="1" applyFill="1" applyBorder="1" applyAlignment="1">
      <alignment horizontal="center" vertical="center"/>
    </xf>
    <xf numFmtId="0" fontId="16" fillId="22" borderId="18" xfId="2" applyFont="1" applyFill="1" applyBorder="1" applyAlignment="1">
      <alignment horizontal="center" vertical="center"/>
    </xf>
    <xf numFmtId="17" fontId="19" fillId="0" borderId="32" xfId="2" applyNumberFormat="1" applyFont="1" applyBorder="1" applyAlignment="1">
      <alignment horizontal="center"/>
    </xf>
    <xf numFmtId="17" fontId="19" fillId="0" borderId="33" xfId="2" applyNumberFormat="1" applyFont="1" applyBorder="1" applyAlignment="1">
      <alignment horizontal="center"/>
    </xf>
    <xf numFmtId="0" fontId="19" fillId="0" borderId="32" xfId="2" applyFont="1" applyBorder="1" applyAlignment="1">
      <alignment horizontal="center"/>
    </xf>
    <xf numFmtId="0" fontId="19" fillId="0" borderId="33" xfId="2" applyFont="1" applyBorder="1" applyAlignment="1">
      <alignment horizontal="center"/>
    </xf>
    <xf numFmtId="17" fontId="16" fillId="22" borderId="16" xfId="2" applyNumberFormat="1" applyFont="1" applyFill="1" applyBorder="1" applyAlignment="1">
      <alignment horizontal="center" vertical="center" shrinkToFit="1"/>
    </xf>
    <xf numFmtId="17" fontId="16" fillId="22" borderId="18" xfId="2" applyNumberFormat="1" applyFont="1" applyFill="1" applyBorder="1" applyAlignment="1">
      <alignment horizontal="center" vertical="center" shrinkToFit="1"/>
    </xf>
    <xf numFmtId="17" fontId="19" fillId="0" borderId="24" xfId="2" applyNumberFormat="1" applyFont="1" applyBorder="1" applyAlignment="1">
      <alignment horizontal="center"/>
    </xf>
    <xf numFmtId="17" fontId="19" fillId="0" borderId="25" xfId="2" applyNumberFormat="1" applyFont="1" applyBorder="1" applyAlignment="1">
      <alignment horizontal="center"/>
    </xf>
    <xf numFmtId="0" fontId="28" fillId="18" borderId="3" xfId="2" applyFont="1" applyFill="1" applyBorder="1" applyAlignment="1">
      <alignment horizontal="center" textRotation="90"/>
    </xf>
    <xf numFmtId="0" fontId="28" fillId="18" borderId="6" xfId="2" applyFont="1" applyFill="1" applyBorder="1" applyAlignment="1">
      <alignment horizontal="center" textRotation="90"/>
    </xf>
    <xf numFmtId="0" fontId="28" fillId="18" borderId="9" xfId="2" applyFont="1" applyFill="1" applyBorder="1" applyAlignment="1">
      <alignment horizontal="center" textRotation="90"/>
    </xf>
    <xf numFmtId="0" fontId="28" fillId="0" borderId="3" xfId="2" applyFont="1" applyFill="1" applyBorder="1" applyAlignment="1">
      <alignment horizontal="center" vertical="center" wrapText="1" shrinkToFit="1"/>
    </xf>
    <xf numFmtId="0" fontId="28" fillId="0" borderId="6" xfId="2" applyFont="1" applyFill="1" applyBorder="1" applyAlignment="1">
      <alignment horizontal="center" vertical="center" wrapText="1" shrinkToFit="1"/>
    </xf>
    <xf numFmtId="0" fontId="28" fillId="0" borderId="9" xfId="2" applyFont="1" applyFill="1" applyBorder="1" applyAlignment="1">
      <alignment horizontal="center" vertical="center" wrapText="1" shrinkToFit="1"/>
    </xf>
    <xf numFmtId="0" fontId="11" fillId="3" borderId="2" xfId="2" applyFont="1" applyFill="1" applyBorder="1" applyAlignment="1">
      <alignment horizontal="center" vertical="center" shrinkToFit="1"/>
    </xf>
    <xf numFmtId="0" fontId="11" fillId="3" borderId="4" xfId="2" applyFont="1" applyFill="1" applyBorder="1" applyAlignment="1">
      <alignment horizontal="center" vertical="center" shrinkToFit="1"/>
    </xf>
    <xf numFmtId="0" fontId="11" fillId="3" borderId="8" xfId="2" applyFont="1" applyFill="1" applyBorder="1" applyAlignment="1">
      <alignment horizontal="center" vertical="center" shrinkToFit="1"/>
    </xf>
    <xf numFmtId="0" fontId="0" fillId="0" borderId="12" xfId="0" applyBorder="1" applyAlignment="1"/>
    <xf numFmtId="0" fontId="28" fillId="3" borderId="11" xfId="2" applyFont="1" applyFill="1" applyBorder="1" applyAlignment="1">
      <alignment horizontal="center" textRotation="90"/>
    </xf>
    <xf numFmtId="0" fontId="28" fillId="0" borderId="11" xfId="2" applyFont="1" applyFill="1" applyBorder="1" applyAlignment="1">
      <alignment horizontal="center" textRotation="90"/>
    </xf>
    <xf numFmtId="0" fontId="27" fillId="0" borderId="11" xfId="0" applyFont="1" applyBorder="1" applyAlignment="1"/>
    <xf numFmtId="0" fontId="28" fillId="0" borderId="11" xfId="2" applyFont="1" applyBorder="1" applyAlignment="1">
      <alignment horizontal="center" textRotation="90"/>
    </xf>
    <xf numFmtId="0" fontId="8" fillId="3" borderId="16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28" fillId="14" borderId="11" xfId="2" applyFont="1" applyFill="1" applyBorder="1" applyAlignment="1">
      <alignment horizontal="center" textRotation="90"/>
    </xf>
    <xf numFmtId="0" fontId="28" fillId="0" borderId="11" xfId="2" applyFont="1" applyFill="1" applyBorder="1" applyAlignment="1">
      <alignment horizontal="center" textRotation="90" shrinkToFit="1"/>
    </xf>
    <xf numFmtId="0" fontId="28" fillId="0" borderId="3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/>
    </xf>
    <xf numFmtId="0" fontId="28" fillId="0" borderId="9" xfId="2" applyFont="1" applyFill="1" applyBorder="1" applyAlignment="1">
      <alignment horizontal="center" vertical="center"/>
    </xf>
    <xf numFmtId="0" fontId="28" fillId="0" borderId="3" xfId="2" applyFont="1" applyFill="1" applyBorder="1" applyAlignment="1">
      <alignment horizontal="center" vertical="center" shrinkToFit="1"/>
    </xf>
    <xf numFmtId="0" fontId="28" fillId="0" borderId="6" xfId="2" applyFont="1" applyFill="1" applyBorder="1" applyAlignment="1">
      <alignment horizontal="center" vertical="center" shrinkToFit="1"/>
    </xf>
    <xf numFmtId="0" fontId="29" fillId="0" borderId="11" xfId="2" applyFont="1" applyBorder="1" applyAlignment="1">
      <alignment horizontal="center" vertical="center" shrinkToFit="1"/>
    </xf>
    <xf numFmtId="0" fontId="28" fillId="0" borderId="11" xfId="2" applyFont="1" applyFill="1" applyBorder="1" applyAlignment="1">
      <alignment horizontal="center" vertical="center" shrinkToFit="1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28" fillId="0" borderId="3" xfId="2" applyFont="1" applyFill="1" applyBorder="1" applyAlignment="1">
      <alignment horizontal="center" textRotation="90" shrinkToFit="1"/>
    </xf>
    <xf numFmtId="0" fontId="28" fillId="0" borderId="6" xfId="2" applyFont="1" applyFill="1" applyBorder="1" applyAlignment="1">
      <alignment horizontal="center" textRotation="90" shrinkToFit="1"/>
    </xf>
    <xf numFmtId="0" fontId="6" fillId="0" borderId="0" xfId="2" applyFont="1" applyFill="1" applyAlignment="1">
      <alignment horizontal="center" vertical="center"/>
    </xf>
    <xf numFmtId="0" fontId="26" fillId="0" borderId="16" xfId="2" applyFont="1" applyFill="1" applyBorder="1" applyAlignment="1">
      <alignment horizontal="center" vertical="center" shrinkToFit="1"/>
    </xf>
    <xf numFmtId="0" fontId="26" fillId="0" borderId="17" xfId="2" applyFont="1" applyFill="1" applyBorder="1" applyAlignment="1">
      <alignment horizontal="center" vertical="center" shrinkToFit="1"/>
    </xf>
    <xf numFmtId="0" fontId="26" fillId="0" borderId="18" xfId="2" applyFont="1" applyFill="1" applyBorder="1" applyAlignment="1">
      <alignment horizontal="center" vertical="center" shrinkToFit="1"/>
    </xf>
    <xf numFmtId="0" fontId="26" fillId="0" borderId="11" xfId="2" applyFont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textRotation="90"/>
    </xf>
    <xf numFmtId="0" fontId="4" fillId="18" borderId="3" xfId="2" applyFont="1" applyFill="1" applyBorder="1" applyAlignment="1">
      <alignment horizontal="center" textRotation="90"/>
    </xf>
    <xf numFmtId="0" fontId="4" fillId="18" borderId="6" xfId="2" applyFont="1" applyFill="1" applyBorder="1" applyAlignment="1">
      <alignment horizontal="center" textRotation="90"/>
    </xf>
    <xf numFmtId="0" fontId="4" fillId="18" borderId="9" xfId="2" applyFont="1" applyFill="1" applyBorder="1" applyAlignment="1">
      <alignment horizontal="center" textRotation="90"/>
    </xf>
    <xf numFmtId="0" fontId="4" fillId="0" borderId="3" xfId="2" applyFont="1" applyFill="1" applyBorder="1" applyAlignment="1">
      <alignment horizontal="center" vertical="center" wrapText="1" shrinkToFit="1"/>
    </xf>
    <xf numFmtId="0" fontId="4" fillId="0" borderId="6" xfId="2" applyFont="1" applyFill="1" applyBorder="1" applyAlignment="1">
      <alignment horizontal="center" vertical="center" wrapText="1" shrinkToFit="1"/>
    </xf>
    <xf numFmtId="0" fontId="4" fillId="0" borderId="9" xfId="2" applyFont="1" applyFill="1" applyBorder="1" applyAlignment="1">
      <alignment horizontal="center" vertical="center" wrapText="1" shrinkToFit="1"/>
    </xf>
    <xf numFmtId="0" fontId="4" fillId="0" borderId="11" xfId="2" applyFont="1" applyBorder="1" applyAlignment="1">
      <alignment horizontal="center" textRotation="90"/>
    </xf>
    <xf numFmtId="0" fontId="4" fillId="14" borderId="11" xfId="2" applyFont="1" applyFill="1" applyBorder="1" applyAlignment="1">
      <alignment horizontal="center" textRotation="90"/>
    </xf>
    <xf numFmtId="0" fontId="4" fillId="0" borderId="3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textRotation="90"/>
    </xf>
    <xf numFmtId="0" fontId="4" fillId="0" borderId="3" xfId="2" applyFont="1" applyFill="1" applyBorder="1" applyAlignment="1">
      <alignment horizontal="center" textRotation="90" shrinkToFit="1"/>
    </xf>
    <xf numFmtId="0" fontId="4" fillId="0" borderId="6" xfId="2" applyFont="1" applyFill="1" applyBorder="1" applyAlignment="1">
      <alignment horizontal="center" textRotation="90" shrinkToFit="1"/>
    </xf>
    <xf numFmtId="0" fontId="8" fillId="0" borderId="3" xfId="2" applyFont="1" applyFill="1" applyBorder="1" applyAlignment="1">
      <alignment horizontal="center" textRotation="90" shrinkToFit="1"/>
    </xf>
    <xf numFmtId="0" fontId="8" fillId="0" borderId="6" xfId="2" applyFont="1" applyFill="1" applyBorder="1" applyAlignment="1">
      <alignment horizontal="center" textRotation="90" shrinkToFit="1"/>
    </xf>
    <xf numFmtId="0" fontId="0" fillId="0" borderId="11" xfId="0" applyBorder="1" applyAlignment="1"/>
    <xf numFmtId="0" fontId="4" fillId="0" borderId="3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8" fillId="0" borderId="16" xfId="2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8" fillId="0" borderId="18" xfId="2" applyFont="1" applyFill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textRotation="90" shrinkToFit="1"/>
    </xf>
    <xf numFmtId="0" fontId="8" fillId="0" borderId="17" xfId="2" applyFont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textRotation="90"/>
    </xf>
    <xf numFmtId="0" fontId="4" fillId="0" borderId="6" xfId="2" applyFont="1" applyFill="1" applyBorder="1" applyAlignment="1">
      <alignment horizontal="center" textRotation="90"/>
    </xf>
    <xf numFmtId="0" fontId="4" fillId="0" borderId="9" xfId="2" applyFont="1" applyFill="1" applyBorder="1" applyAlignment="1">
      <alignment horizontal="center" textRotation="90"/>
    </xf>
    <xf numFmtId="0" fontId="8" fillId="0" borderId="11" xfId="2" applyFont="1" applyFill="1" applyBorder="1" applyAlignment="1">
      <alignment horizontal="center" vertical="center" shrinkToFit="1"/>
    </xf>
    <xf numFmtId="0" fontId="19" fillId="0" borderId="9" xfId="2" applyFont="1" applyFill="1" applyBorder="1" applyAlignment="1">
      <alignment horizontal="center" textRotation="90"/>
    </xf>
    <xf numFmtId="0" fontId="19" fillId="0" borderId="11" xfId="2" applyFont="1" applyFill="1" applyBorder="1" applyAlignment="1">
      <alignment horizontal="center" textRotation="90"/>
    </xf>
    <xf numFmtId="0" fontId="8" fillId="8" borderId="11" xfId="2" applyFont="1" applyFill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8" fillId="13" borderId="11" xfId="2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wrapText="1"/>
    </xf>
    <xf numFmtId="0" fontId="8" fillId="14" borderId="11" xfId="2" applyFont="1" applyFill="1" applyBorder="1" applyAlignment="1">
      <alignment horizontal="center" vertical="center" shrinkToFit="1"/>
    </xf>
    <xf numFmtId="0" fontId="18" fillId="0" borderId="2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8" fillId="12" borderId="11" xfId="2" applyFont="1" applyFill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  <xf numFmtId="0" fontId="4" fillId="0" borderId="8" xfId="2" applyFont="1" applyBorder="1" applyAlignment="1">
      <alignment horizontal="center" vertical="center" wrapText="1" shrinkToFit="1"/>
    </xf>
    <xf numFmtId="0" fontId="4" fillId="0" borderId="10" xfId="2" applyFont="1" applyBorder="1" applyAlignment="1">
      <alignment horizontal="center" vertical="center" wrapText="1" shrinkToFit="1"/>
    </xf>
    <xf numFmtId="0" fontId="4" fillId="0" borderId="12" xfId="2" applyFont="1" applyBorder="1" applyAlignment="1">
      <alignment horizontal="center" vertical="center" wrapText="1" shrinkToFit="1"/>
    </xf>
    <xf numFmtId="0" fontId="16" fillId="18" borderId="16" xfId="0" applyFont="1" applyFill="1" applyBorder="1" applyAlignment="1">
      <alignment horizontal="center" vertical="center"/>
    </xf>
    <xf numFmtId="0" fontId="16" fillId="18" borderId="18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wrapText="1" shrinkToFit="1"/>
    </xf>
    <xf numFmtId="0" fontId="4" fillId="0" borderId="11" xfId="2" applyFont="1" applyBorder="1" applyAlignment="1">
      <alignment horizontal="center" vertical="center" wrapText="1" shrinkToFit="1"/>
    </xf>
    <xf numFmtId="0" fontId="10" fillId="0" borderId="0" xfId="2" applyFont="1" applyAlignment="1">
      <alignment horizontal="center"/>
    </xf>
    <xf numFmtId="0" fontId="4" fillId="0" borderId="8" xfId="2" applyFont="1" applyFill="1" applyBorder="1" applyAlignment="1">
      <alignment horizontal="center" textRotation="90"/>
    </xf>
    <xf numFmtId="0" fontId="4" fillId="0" borderId="12" xfId="2" applyFont="1" applyFill="1" applyBorder="1" applyAlignment="1">
      <alignment horizontal="center" textRotation="90"/>
    </xf>
    <xf numFmtId="0" fontId="4" fillId="0" borderId="8" xfId="2" applyFont="1" applyBorder="1" applyAlignment="1">
      <alignment horizontal="center" textRotation="90"/>
    </xf>
    <xf numFmtId="0" fontId="4" fillId="0" borderId="12" xfId="2" applyFont="1" applyBorder="1" applyAlignment="1">
      <alignment horizontal="center" textRotation="90"/>
    </xf>
    <xf numFmtId="0" fontId="4" fillId="0" borderId="8" xfId="2" applyFont="1" applyFill="1" applyBorder="1" applyAlignment="1">
      <alignment horizontal="center" textRotation="90" shrinkToFit="1"/>
    </xf>
    <xf numFmtId="0" fontId="4" fillId="0" borderId="10" xfId="2" applyFont="1" applyFill="1" applyBorder="1" applyAlignment="1">
      <alignment horizontal="center" textRotation="90" shrinkToFit="1"/>
    </xf>
    <xf numFmtId="0" fontId="4" fillId="0" borderId="10" xfId="2" applyFont="1" applyFill="1" applyBorder="1" applyAlignment="1">
      <alignment horizontal="center" textRotation="90"/>
    </xf>
    <xf numFmtId="0" fontId="8" fillId="3" borderId="8" xfId="2" applyFont="1" applyFill="1" applyBorder="1" applyAlignment="1">
      <alignment horizontal="center" textRotation="90"/>
    </xf>
    <xf numFmtId="0" fontId="8" fillId="3" borderId="12" xfId="2" applyFont="1" applyFill="1" applyBorder="1" applyAlignment="1">
      <alignment horizontal="center" textRotation="90"/>
    </xf>
  </cellXfs>
  <cellStyles count="7">
    <cellStyle name="Normal 2" xfId="5" xr:uid="{00000000-0005-0000-0000-000000000000}"/>
    <cellStyle name="จุลภาค" xfId="6" builtinId="3"/>
    <cellStyle name="ปกติ" xfId="0" builtinId="0"/>
    <cellStyle name="ปกติ 2" xfId="1" xr:uid="{00000000-0005-0000-0000-000003000000}"/>
    <cellStyle name="ปกติ 3" xfId="2" xr:uid="{00000000-0005-0000-0000-000004000000}"/>
    <cellStyle name="ปกติ 3 2" xfId="3" xr:uid="{00000000-0005-0000-0000-000005000000}"/>
    <cellStyle name="ปกติ 4" xfId="4" xr:uid="{00000000-0005-0000-0000-000006000000}"/>
  </cellStyles>
  <dxfs count="0"/>
  <tableStyles count="0" defaultTableStyle="TableStyleMedium9" defaultPivotStyle="PivotStyleLight16"/>
  <colors>
    <mruColors>
      <color rgb="FFFFFF99"/>
      <color rgb="FFFCD0D9"/>
      <color rgb="FFCCECFF"/>
      <color rgb="FFCCFFCC"/>
      <color rgb="FFFFCCFF"/>
      <color rgb="FFFF99FF"/>
      <color rgb="FFF37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43897</xdr:colOff>
      <xdr:row>79</xdr:row>
      <xdr:rowOff>45554</xdr:rowOff>
    </xdr:from>
    <xdr:ext cx="5816877" cy="58723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3997" y="19105079"/>
          <a:ext cx="5816877" cy="587237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จำนวนครูผู้สอนระดับปฐมวัยและหรือประถมศึกษา +"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"จำนวนครูผู้สอนระดับมัธยมศึกษา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41414</xdr:colOff>
      <xdr:row>128</xdr:row>
      <xdr:rowOff>25164</xdr:rowOff>
    </xdr:from>
    <xdr:ext cx="9578836" cy="43518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414" y="30752814"/>
          <a:ext cx="9578836" cy="435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"ครูสอนรวม  </a:t>
          </a:r>
          <a:r>
            <a:rPr lang="en-US" sz="13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"(ห้องเรียนปฐมวัย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x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ชั่วโมงปฏิบัติงานของครู 1 คนต่อสัปดาห์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"+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ห้องเรียนประถมศึกษา 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 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</a:t>
          </a:r>
          <a:r>
            <a:rPr lang="th-TH" sz="1300" b="1" i="0">
              <a:latin typeface="Cambria Math" panose="02040503050406030204" pitchFamily="18" charset="0"/>
            </a:rPr>
            <a:t> "</a:t>
          </a:r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+ "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ม.ต้น 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 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3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300" b="1" i="0">
              <a:latin typeface="Cambria Math" panose="02040503050406030204" pitchFamily="18" charset="0"/>
            </a:rPr>
            <a:t> "</a:t>
          </a:r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ม.ปลาย 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3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endParaRPr lang="th-TH" sz="13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785191</xdr:colOff>
      <xdr:row>131</xdr:row>
      <xdr:rowOff>96491</xdr:rowOff>
    </xdr:from>
    <xdr:ext cx="6326671" cy="65432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5191" y="31538516"/>
          <a:ext cx="6326671" cy="654326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"ครูสอนรวม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"ห้องเรียนปฐมวัย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20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20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 +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"ห้องเรียนประถม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20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+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30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35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577744</xdr:colOff>
      <xdr:row>151</xdr:row>
      <xdr:rowOff>14082</xdr:rowOff>
    </xdr:from>
    <xdr:ext cx="3802674" cy="65432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7744" y="36618657"/>
          <a:ext cx="3802674" cy="654326"/>
        </a:xfrm>
        <a:prstGeom prst="rect">
          <a:avLst/>
        </a:prstGeom>
        <a:noFill/>
        <a:ln w="19050" cap="flat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"จำนวนห้องเรียน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(จำนวนนักเรียน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ห้อง)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(จำนวนนักเรียน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ครู)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58043</xdr:colOff>
      <xdr:row>153</xdr:row>
      <xdr:rowOff>252939</xdr:rowOff>
    </xdr:from>
    <xdr:ext cx="2836984" cy="42292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58143" y="37390914"/>
          <a:ext cx="2836984" cy="422922"/>
        </a:xfrm>
        <a:prstGeom prst="rect">
          <a:avLst/>
        </a:prstGeom>
        <a:solidFill>
          <a:srgbClr val="F3FF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จำนวนห้องเรียน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x 2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0</xdr:colOff>
      <xdr:row>166</xdr:row>
      <xdr:rowOff>147847</xdr:rowOff>
    </xdr:from>
    <xdr:ext cx="3884543" cy="48038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00100" y="40752922"/>
          <a:ext cx="3884543" cy="480389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"จำนวนครูปฏิบัติการสอน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จำนวนครูรวม − จำนวนบุคลากรสายบริหาร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557452</xdr:colOff>
      <xdr:row>178</xdr:row>
      <xdr:rowOff>5385</xdr:rowOff>
    </xdr:from>
    <xdr:ext cx="3802674" cy="65432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57452" y="44077560"/>
          <a:ext cx="3802674" cy="654326"/>
        </a:xfrm>
        <a:prstGeom prst="rect">
          <a:avLst/>
        </a:prstGeom>
        <a:noFill/>
        <a:ln w="19050" cap="flat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"จำนวนห้องเรียน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(จำนวนนักเรียน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ห้อง)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(จำนวนนักเรียน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ครู)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48485</xdr:colOff>
      <xdr:row>180</xdr:row>
      <xdr:rowOff>177663</xdr:rowOff>
    </xdr:from>
    <xdr:ext cx="2417248" cy="55907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48585" y="44783238"/>
          <a:ext cx="2417248" cy="559075"/>
        </a:xfrm>
        <a:prstGeom prst="rect">
          <a:avLst/>
        </a:prstGeom>
        <a:solidFill>
          <a:srgbClr val="F3FF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"จำนวนห้องเรียน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35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12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0</xdr:colOff>
      <xdr:row>193</xdr:row>
      <xdr:rowOff>157372</xdr:rowOff>
    </xdr:from>
    <xdr:ext cx="3884543" cy="48038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0100" y="48230047"/>
          <a:ext cx="3884543" cy="480389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"จำนวนครูปฏิบัติการสอน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จำนวนครูรวม − จำนวนบุคลากรสายบริหาร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724315</xdr:colOff>
      <xdr:row>71</xdr:row>
      <xdr:rowOff>147333</xdr:rowOff>
    </xdr:from>
    <xdr:ext cx="6506403" cy="46859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24315" y="17301858"/>
          <a:ext cx="6506403" cy="468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"ครูผู้สอนระดับมัธยมศึกษารวม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792645</xdr:colOff>
      <xdr:row>74</xdr:row>
      <xdr:rowOff>141218</xdr:rowOff>
    </xdr:from>
    <xdr:ext cx="4499942" cy="65432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92645" y="18010118"/>
          <a:ext cx="4499942" cy="654326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"ครูผู้สอนระดับมัธยมศึกษารวม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30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35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753717</xdr:colOff>
      <xdr:row>100</xdr:row>
      <xdr:rowOff>190501</xdr:rowOff>
    </xdr:from>
    <xdr:ext cx="6506403" cy="46859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53717" y="24250651"/>
          <a:ext cx="6506403" cy="468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"ครูผู้สอนระดับมัธยมศึกษารวม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18634</xdr:colOff>
      <xdr:row>103</xdr:row>
      <xdr:rowOff>200951</xdr:rowOff>
    </xdr:from>
    <xdr:ext cx="4636192" cy="65432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8734" y="24975476"/>
          <a:ext cx="4636192" cy="654326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"ครูผู้สอนระดับมัธยมศึกษารวม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30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35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95250</xdr:colOff>
      <xdr:row>11</xdr:row>
      <xdr:rowOff>47625</xdr:rowOff>
    </xdr:from>
    <xdr:to>
      <xdr:col>55</xdr:col>
      <xdr:colOff>28575</xdr:colOff>
      <xdr:row>18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43DF75-70FF-4DA0-8C68-AC214A4B9FAC}"/>
            </a:ext>
          </a:extLst>
        </xdr:cNvPr>
        <xdr:cNvSpPr txBox="1">
          <a:spLocks noChangeArrowheads="1"/>
        </xdr:cNvSpPr>
      </xdr:nvSpPr>
      <xdr:spPr bwMode="auto">
        <a:xfrm>
          <a:off x="11858625" y="4648200"/>
          <a:ext cx="5076825" cy="2590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(นางเพียรเพ็ญ  ภู่อิสริยะกุล)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สำนักงานเขตพื้นที่การศึกษาประถมศึกษาสงขลา  เขต 2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วัน/เดือน/ปี          กรกฎาคม  2564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AFF7AA75-1682-45BE-A0BD-7A944B86E9B2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E562180D-09E7-4170-94D7-D296CAC5A78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A9A04975-B11A-464D-82E7-EA13F269ADA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43080E7D-1146-4420-B56A-0727EA3A9F2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59D69869-BB0D-4A81-8677-9C1C8266CCB6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D24E90A3-0151-4B6E-A04E-6CB45F5C992B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2EE32121-33D7-46F9-A84A-78E350F01C4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7791FFE9-709B-47D4-8C86-E6C5A669A20E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64B2F651-7474-46CA-86C9-4B510FE23721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2DA79F3F-7A10-4D65-87C5-B9CA3B5F948C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55B66667-765E-411E-8923-C33206D2DF58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DF5DE3A6-5095-4665-8BFD-5008735B96EA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8CAE4982-9E9B-4EE8-B7F9-1916F3F4F723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AC55E8F8-C2DD-4BA2-9F2F-D5CA51EEA6BA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C358DA87-4C29-4665-9C34-887E61B7786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58B545C3-3282-4441-904B-1A8C4536F6D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F84D354F-B641-4885-B215-952B7A8EDAF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243ED1E4-F61B-4D9A-B4C3-0DF731253DF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50DC39C6-699D-4D2E-80AE-FFE6F22CC38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5DE81F81-4E03-480D-9C53-AFCD288E049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2" name="Text Box 155">
          <a:extLst>
            <a:ext uri="{FF2B5EF4-FFF2-40B4-BE49-F238E27FC236}">
              <a16:creationId xmlns:a16="http://schemas.microsoft.com/office/drawing/2014/main" id="{FA9D0CF3-3F18-4817-B7B4-55B31782F67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581877F0-156D-4627-BDA1-8FAD6983B66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4" name="Text Box 157">
          <a:extLst>
            <a:ext uri="{FF2B5EF4-FFF2-40B4-BE49-F238E27FC236}">
              <a16:creationId xmlns:a16="http://schemas.microsoft.com/office/drawing/2014/main" id="{1A47F0BF-0F9A-432C-88A1-1B907555AA1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5" name="Text Box 158">
          <a:extLst>
            <a:ext uri="{FF2B5EF4-FFF2-40B4-BE49-F238E27FC236}">
              <a16:creationId xmlns:a16="http://schemas.microsoft.com/office/drawing/2014/main" id="{21C971C4-A7D2-4D7F-8FCF-88B9BB6801C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B982223-F6F7-4001-BF60-D351BF6D13A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D816BBE7-5F13-49CC-92CC-F89B41EF380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986C5815-3DF9-4CAE-8B40-206C212FC6D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63CD4B1C-7518-4994-A60C-BBFA5A81342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0" name="Text Box 163">
          <a:extLst>
            <a:ext uri="{FF2B5EF4-FFF2-40B4-BE49-F238E27FC236}">
              <a16:creationId xmlns:a16="http://schemas.microsoft.com/office/drawing/2014/main" id="{18E2EDD2-7A7F-4F1D-8F4D-D200C072B82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1" name="Text Box 164">
          <a:extLst>
            <a:ext uri="{FF2B5EF4-FFF2-40B4-BE49-F238E27FC236}">
              <a16:creationId xmlns:a16="http://schemas.microsoft.com/office/drawing/2014/main" id="{7C8BA647-94FF-4FF1-85AE-3529ED01434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2" name="Text Box 165">
          <a:extLst>
            <a:ext uri="{FF2B5EF4-FFF2-40B4-BE49-F238E27FC236}">
              <a16:creationId xmlns:a16="http://schemas.microsoft.com/office/drawing/2014/main" id="{4C383129-C500-4373-8D75-7AFEF0B53EC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3" name="Text Box 166">
          <a:extLst>
            <a:ext uri="{FF2B5EF4-FFF2-40B4-BE49-F238E27FC236}">
              <a16:creationId xmlns:a16="http://schemas.microsoft.com/office/drawing/2014/main" id="{EF37A998-7D0B-40C5-AEA5-CAD10521B4A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4" name="Text Box 167">
          <a:extLst>
            <a:ext uri="{FF2B5EF4-FFF2-40B4-BE49-F238E27FC236}">
              <a16:creationId xmlns:a16="http://schemas.microsoft.com/office/drawing/2014/main" id="{956A13B0-7FE5-40B4-B95D-E59AB0A6D17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5" name="Text Box 168">
          <a:extLst>
            <a:ext uri="{FF2B5EF4-FFF2-40B4-BE49-F238E27FC236}">
              <a16:creationId xmlns:a16="http://schemas.microsoft.com/office/drawing/2014/main" id="{4BC216DD-FCBA-4F81-B7DB-5DBFB4511F7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6" name="Text Box 169">
          <a:extLst>
            <a:ext uri="{FF2B5EF4-FFF2-40B4-BE49-F238E27FC236}">
              <a16:creationId xmlns:a16="http://schemas.microsoft.com/office/drawing/2014/main" id="{0D4C3D80-E411-4FB3-AF82-D04CC3B1487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7" name="Text Box 170">
          <a:extLst>
            <a:ext uri="{FF2B5EF4-FFF2-40B4-BE49-F238E27FC236}">
              <a16:creationId xmlns:a16="http://schemas.microsoft.com/office/drawing/2014/main" id="{291168C0-D025-4B05-9BE5-3AD1F6E8EEF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8" name="Text Box 171">
          <a:extLst>
            <a:ext uri="{FF2B5EF4-FFF2-40B4-BE49-F238E27FC236}">
              <a16:creationId xmlns:a16="http://schemas.microsoft.com/office/drawing/2014/main" id="{1AD8033B-4E20-4AC2-A2BB-77E505D3C3C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9" name="Text Box 172">
          <a:extLst>
            <a:ext uri="{FF2B5EF4-FFF2-40B4-BE49-F238E27FC236}">
              <a16:creationId xmlns:a16="http://schemas.microsoft.com/office/drawing/2014/main" id="{06B42C8E-03FE-4EC7-9AE3-04B5EDBE399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0" name="Text Box 173">
          <a:extLst>
            <a:ext uri="{FF2B5EF4-FFF2-40B4-BE49-F238E27FC236}">
              <a16:creationId xmlns:a16="http://schemas.microsoft.com/office/drawing/2014/main" id="{CA47AD93-271B-430F-BC6A-78D27367D29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1" name="Text Box 174">
          <a:extLst>
            <a:ext uri="{FF2B5EF4-FFF2-40B4-BE49-F238E27FC236}">
              <a16:creationId xmlns:a16="http://schemas.microsoft.com/office/drawing/2014/main" id="{993E9760-EC9A-4E9C-8E73-36109A578BD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2" name="Text Box 175">
          <a:extLst>
            <a:ext uri="{FF2B5EF4-FFF2-40B4-BE49-F238E27FC236}">
              <a16:creationId xmlns:a16="http://schemas.microsoft.com/office/drawing/2014/main" id="{00F6A9AC-5847-45CD-BA61-95C5C671F4E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3" name="Text Box 176">
          <a:extLst>
            <a:ext uri="{FF2B5EF4-FFF2-40B4-BE49-F238E27FC236}">
              <a16:creationId xmlns:a16="http://schemas.microsoft.com/office/drawing/2014/main" id="{AC981E41-E2E6-4483-B56D-C8BAD4C7224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4" name="Text Box 177">
          <a:extLst>
            <a:ext uri="{FF2B5EF4-FFF2-40B4-BE49-F238E27FC236}">
              <a16:creationId xmlns:a16="http://schemas.microsoft.com/office/drawing/2014/main" id="{02DEE94F-1A0B-4428-9CCB-0CF12C4E0CD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5" name="Text Box 178">
          <a:extLst>
            <a:ext uri="{FF2B5EF4-FFF2-40B4-BE49-F238E27FC236}">
              <a16:creationId xmlns:a16="http://schemas.microsoft.com/office/drawing/2014/main" id="{6C5559E1-7861-4856-A573-FF4D1A7CFA2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6" name="Text Box 179">
          <a:extLst>
            <a:ext uri="{FF2B5EF4-FFF2-40B4-BE49-F238E27FC236}">
              <a16:creationId xmlns:a16="http://schemas.microsoft.com/office/drawing/2014/main" id="{F4CE1080-2E5F-44C2-BF76-BAD49CF956B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7" name="Text Box 180">
          <a:extLst>
            <a:ext uri="{FF2B5EF4-FFF2-40B4-BE49-F238E27FC236}">
              <a16:creationId xmlns:a16="http://schemas.microsoft.com/office/drawing/2014/main" id="{15161DA0-FEC5-43AF-BB2E-6589A0D0FB9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8" name="Text Box 181">
          <a:extLst>
            <a:ext uri="{FF2B5EF4-FFF2-40B4-BE49-F238E27FC236}">
              <a16:creationId xmlns:a16="http://schemas.microsoft.com/office/drawing/2014/main" id="{1A49D114-4E39-4487-A11A-D1A4323A340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9" name="Text Box 182">
          <a:extLst>
            <a:ext uri="{FF2B5EF4-FFF2-40B4-BE49-F238E27FC236}">
              <a16:creationId xmlns:a16="http://schemas.microsoft.com/office/drawing/2014/main" id="{7ABA672D-96AD-4D98-8452-E29B3FB1D0B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0" name="Text Box 183">
          <a:extLst>
            <a:ext uri="{FF2B5EF4-FFF2-40B4-BE49-F238E27FC236}">
              <a16:creationId xmlns:a16="http://schemas.microsoft.com/office/drawing/2014/main" id="{889BACFF-7C44-4D7D-97B2-1188B82CEE6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1" name="Text Box 184">
          <a:extLst>
            <a:ext uri="{FF2B5EF4-FFF2-40B4-BE49-F238E27FC236}">
              <a16:creationId xmlns:a16="http://schemas.microsoft.com/office/drawing/2014/main" id="{B5117498-5BB9-49EE-B497-BCD9611553E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2" name="Text Box 185">
          <a:extLst>
            <a:ext uri="{FF2B5EF4-FFF2-40B4-BE49-F238E27FC236}">
              <a16:creationId xmlns:a16="http://schemas.microsoft.com/office/drawing/2014/main" id="{DD8444DC-7B6B-41DF-9827-721B47DB406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3" name="Text Box 186">
          <a:extLst>
            <a:ext uri="{FF2B5EF4-FFF2-40B4-BE49-F238E27FC236}">
              <a16:creationId xmlns:a16="http://schemas.microsoft.com/office/drawing/2014/main" id="{F2F3693D-2F12-4FDA-8358-9BDE067D406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4" name="Text Box 187">
          <a:extLst>
            <a:ext uri="{FF2B5EF4-FFF2-40B4-BE49-F238E27FC236}">
              <a16:creationId xmlns:a16="http://schemas.microsoft.com/office/drawing/2014/main" id="{5E7B7E4C-43B6-4C0D-811D-609C35B0AA7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5" name="Text Box 188">
          <a:extLst>
            <a:ext uri="{FF2B5EF4-FFF2-40B4-BE49-F238E27FC236}">
              <a16:creationId xmlns:a16="http://schemas.microsoft.com/office/drawing/2014/main" id="{B4661ACC-AFDA-4453-8E44-CDB405586D5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6" name="Text Box 189">
          <a:extLst>
            <a:ext uri="{FF2B5EF4-FFF2-40B4-BE49-F238E27FC236}">
              <a16:creationId xmlns:a16="http://schemas.microsoft.com/office/drawing/2014/main" id="{F6893F4E-E672-4F9F-849D-1AB7BBF3541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7" name="Text Box 190">
          <a:extLst>
            <a:ext uri="{FF2B5EF4-FFF2-40B4-BE49-F238E27FC236}">
              <a16:creationId xmlns:a16="http://schemas.microsoft.com/office/drawing/2014/main" id="{1DB981C4-894D-4696-BAB3-913CD36F73A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8" name="Text Box 191">
          <a:extLst>
            <a:ext uri="{FF2B5EF4-FFF2-40B4-BE49-F238E27FC236}">
              <a16:creationId xmlns:a16="http://schemas.microsoft.com/office/drawing/2014/main" id="{CC5571FD-B2AE-446C-88E5-7B729EF37DB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9" name="Text Box 192">
          <a:extLst>
            <a:ext uri="{FF2B5EF4-FFF2-40B4-BE49-F238E27FC236}">
              <a16:creationId xmlns:a16="http://schemas.microsoft.com/office/drawing/2014/main" id="{D92FD986-FBAB-4476-88B5-D06C9FC9DFA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0" name="Text Box 193">
          <a:extLst>
            <a:ext uri="{FF2B5EF4-FFF2-40B4-BE49-F238E27FC236}">
              <a16:creationId xmlns:a16="http://schemas.microsoft.com/office/drawing/2014/main" id="{187F10C4-D5EB-46D3-A90B-EE32FA058D2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A30278BA-842A-44D8-9A2C-E2A361C3106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6FE59EA9-1061-4E81-8940-69EEA21CFA9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BE5B6ACE-0E29-46F7-956B-38F890AE278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EBA53AB6-A54D-46AE-96EF-172F655767A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B04C34D7-A4D9-45E3-AD18-475D7A4FE02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92BD37AA-7E94-4E84-85C4-7226DEBDBBE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033D7EE8-F55C-4264-9B8D-7DE23B4240C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7A4FC65B-3740-441F-B1B6-E65931C48D9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7BDF0D1D-E916-4257-A337-2439A0F23EE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08BAA289-6964-46DF-9437-4B066CF94AC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2D069FD7-1F19-402B-B41A-93EB678EE0E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5B7B150C-3703-48FC-BBA3-7589EAEEC4E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8568ABFD-3725-44F8-9566-3BCA38B35C0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A973CC83-B5B0-4509-BB5A-26FEFA8C22F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629E9326-CF48-46AE-8553-70F285F6A20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C79FA646-1ECF-4B9D-B3DF-2B2ABCF320E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28C7E1DE-486F-481B-88BB-2FC37CE612F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8" name="Text Box 211">
          <a:extLst>
            <a:ext uri="{FF2B5EF4-FFF2-40B4-BE49-F238E27FC236}">
              <a16:creationId xmlns:a16="http://schemas.microsoft.com/office/drawing/2014/main" id="{6F5B5648-1EC1-4DCD-9B30-CFD2D7A3F62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9" name="Text Box 212">
          <a:extLst>
            <a:ext uri="{FF2B5EF4-FFF2-40B4-BE49-F238E27FC236}">
              <a16:creationId xmlns:a16="http://schemas.microsoft.com/office/drawing/2014/main" id="{317753E0-CBF6-4281-BBC8-4E6625C21BE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0" name="Text Box 213">
          <a:extLst>
            <a:ext uri="{FF2B5EF4-FFF2-40B4-BE49-F238E27FC236}">
              <a16:creationId xmlns:a16="http://schemas.microsoft.com/office/drawing/2014/main" id="{CF23194E-B1E7-4F61-B7A5-257D2AF6D28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1" name="Text Box 214">
          <a:extLst>
            <a:ext uri="{FF2B5EF4-FFF2-40B4-BE49-F238E27FC236}">
              <a16:creationId xmlns:a16="http://schemas.microsoft.com/office/drawing/2014/main" id="{4AD7E2F0-0169-458E-B6B7-C1F2EA6E13E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2" name="Text Box 215">
          <a:extLst>
            <a:ext uri="{FF2B5EF4-FFF2-40B4-BE49-F238E27FC236}">
              <a16:creationId xmlns:a16="http://schemas.microsoft.com/office/drawing/2014/main" id="{9A2B655A-32D1-4040-9C94-D41D9055555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3" name="Text Box 216">
          <a:extLst>
            <a:ext uri="{FF2B5EF4-FFF2-40B4-BE49-F238E27FC236}">
              <a16:creationId xmlns:a16="http://schemas.microsoft.com/office/drawing/2014/main" id="{A398480C-292B-452F-A279-400C45CDA87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4" name="Text Box 217">
          <a:extLst>
            <a:ext uri="{FF2B5EF4-FFF2-40B4-BE49-F238E27FC236}">
              <a16:creationId xmlns:a16="http://schemas.microsoft.com/office/drawing/2014/main" id="{32F06B9C-07EB-4540-87AE-DA863EF43D4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5" name="Text Box 218">
          <a:extLst>
            <a:ext uri="{FF2B5EF4-FFF2-40B4-BE49-F238E27FC236}">
              <a16:creationId xmlns:a16="http://schemas.microsoft.com/office/drawing/2014/main" id="{55367F30-3E3E-4F5E-98D0-BF1F19CEFAC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6" name="Text Box 219">
          <a:extLst>
            <a:ext uri="{FF2B5EF4-FFF2-40B4-BE49-F238E27FC236}">
              <a16:creationId xmlns:a16="http://schemas.microsoft.com/office/drawing/2014/main" id="{A6D18995-9D62-490B-99B1-67C28C2DA99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7" name="Text Box 220">
          <a:extLst>
            <a:ext uri="{FF2B5EF4-FFF2-40B4-BE49-F238E27FC236}">
              <a16:creationId xmlns:a16="http://schemas.microsoft.com/office/drawing/2014/main" id="{03F4311F-7BFB-45AB-8414-BEF777AD3B3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8" name="Text Box 221">
          <a:extLst>
            <a:ext uri="{FF2B5EF4-FFF2-40B4-BE49-F238E27FC236}">
              <a16:creationId xmlns:a16="http://schemas.microsoft.com/office/drawing/2014/main" id="{31D0FABB-60B6-434D-AA1C-ED97943EC72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9" name="Text Box 222">
          <a:extLst>
            <a:ext uri="{FF2B5EF4-FFF2-40B4-BE49-F238E27FC236}">
              <a16:creationId xmlns:a16="http://schemas.microsoft.com/office/drawing/2014/main" id="{F97FDFE2-8412-4DF5-A22B-D82E658973F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0" name="Text Box 223">
          <a:extLst>
            <a:ext uri="{FF2B5EF4-FFF2-40B4-BE49-F238E27FC236}">
              <a16:creationId xmlns:a16="http://schemas.microsoft.com/office/drawing/2014/main" id="{0690BBF5-47F6-430A-A556-B161E1199BF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1" name="Text Box 224">
          <a:extLst>
            <a:ext uri="{FF2B5EF4-FFF2-40B4-BE49-F238E27FC236}">
              <a16:creationId xmlns:a16="http://schemas.microsoft.com/office/drawing/2014/main" id="{BFFFA304-C378-4A75-B75D-A9838316F61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2" name="Text Box 225">
          <a:extLst>
            <a:ext uri="{FF2B5EF4-FFF2-40B4-BE49-F238E27FC236}">
              <a16:creationId xmlns:a16="http://schemas.microsoft.com/office/drawing/2014/main" id="{044391C0-5CD7-4B1A-9C0C-FBCE8279F31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3" name="Text Box 226">
          <a:extLst>
            <a:ext uri="{FF2B5EF4-FFF2-40B4-BE49-F238E27FC236}">
              <a16:creationId xmlns:a16="http://schemas.microsoft.com/office/drawing/2014/main" id="{C593851D-6B4B-47F0-ACF2-D59F333A92B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4" name="Text Box 227">
          <a:extLst>
            <a:ext uri="{FF2B5EF4-FFF2-40B4-BE49-F238E27FC236}">
              <a16:creationId xmlns:a16="http://schemas.microsoft.com/office/drawing/2014/main" id="{B208DC27-2CEC-4552-98EC-24DF48A894E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5" name="Text Box 228">
          <a:extLst>
            <a:ext uri="{FF2B5EF4-FFF2-40B4-BE49-F238E27FC236}">
              <a16:creationId xmlns:a16="http://schemas.microsoft.com/office/drawing/2014/main" id="{86C7AC94-75BE-485A-A0F8-A9F504760DC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6" name="Text Box 229">
          <a:extLst>
            <a:ext uri="{FF2B5EF4-FFF2-40B4-BE49-F238E27FC236}">
              <a16:creationId xmlns:a16="http://schemas.microsoft.com/office/drawing/2014/main" id="{14A9AA02-BDC5-4F4E-A47A-62D10BD37F6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7" name="Text Box 230">
          <a:extLst>
            <a:ext uri="{FF2B5EF4-FFF2-40B4-BE49-F238E27FC236}">
              <a16:creationId xmlns:a16="http://schemas.microsoft.com/office/drawing/2014/main" id="{7C2BF68C-51D7-42DF-BB0C-42E073980FC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8" name="Text Box 231">
          <a:extLst>
            <a:ext uri="{FF2B5EF4-FFF2-40B4-BE49-F238E27FC236}">
              <a16:creationId xmlns:a16="http://schemas.microsoft.com/office/drawing/2014/main" id="{92513864-C0C4-4C37-A94D-88EF45E3D60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9" name="Text Box 232">
          <a:extLst>
            <a:ext uri="{FF2B5EF4-FFF2-40B4-BE49-F238E27FC236}">
              <a16:creationId xmlns:a16="http://schemas.microsoft.com/office/drawing/2014/main" id="{CD354055-360B-449A-8C9E-D88EBA5F4D6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0" name="Text Box 141">
          <a:extLst>
            <a:ext uri="{FF2B5EF4-FFF2-40B4-BE49-F238E27FC236}">
              <a16:creationId xmlns:a16="http://schemas.microsoft.com/office/drawing/2014/main" id="{2DFE8AF8-214C-4369-BC17-9DB358F92F41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1" name="Text Box 142">
          <a:extLst>
            <a:ext uri="{FF2B5EF4-FFF2-40B4-BE49-F238E27FC236}">
              <a16:creationId xmlns:a16="http://schemas.microsoft.com/office/drawing/2014/main" id="{16854289-DCE1-4123-8B28-4A5131C7EAE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2" name="Text Box 143">
          <a:extLst>
            <a:ext uri="{FF2B5EF4-FFF2-40B4-BE49-F238E27FC236}">
              <a16:creationId xmlns:a16="http://schemas.microsoft.com/office/drawing/2014/main" id="{24FA1683-6C9D-4F6B-A7D0-70803651A2E5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3" name="Text Box 144">
          <a:extLst>
            <a:ext uri="{FF2B5EF4-FFF2-40B4-BE49-F238E27FC236}">
              <a16:creationId xmlns:a16="http://schemas.microsoft.com/office/drawing/2014/main" id="{93F34261-0793-495E-8BFF-8B0144C144A8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4" name="Text Box 145">
          <a:extLst>
            <a:ext uri="{FF2B5EF4-FFF2-40B4-BE49-F238E27FC236}">
              <a16:creationId xmlns:a16="http://schemas.microsoft.com/office/drawing/2014/main" id="{2147706A-9520-47F3-82E1-32AAD23F49E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5" name="Text Box 146">
          <a:extLst>
            <a:ext uri="{FF2B5EF4-FFF2-40B4-BE49-F238E27FC236}">
              <a16:creationId xmlns:a16="http://schemas.microsoft.com/office/drawing/2014/main" id="{87EE7F5D-9468-4A74-9F3F-0C4D085F0C95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6" name="Text Box 147">
          <a:extLst>
            <a:ext uri="{FF2B5EF4-FFF2-40B4-BE49-F238E27FC236}">
              <a16:creationId xmlns:a16="http://schemas.microsoft.com/office/drawing/2014/main" id="{3E32DB51-3882-4ED1-94E0-15B6FABC86AB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7" name="Text Box 141">
          <a:extLst>
            <a:ext uri="{FF2B5EF4-FFF2-40B4-BE49-F238E27FC236}">
              <a16:creationId xmlns:a16="http://schemas.microsoft.com/office/drawing/2014/main" id="{D3A07C4C-0AA0-427F-A45A-897DCDFBA4A5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8" name="Text Box 142">
          <a:extLst>
            <a:ext uri="{FF2B5EF4-FFF2-40B4-BE49-F238E27FC236}">
              <a16:creationId xmlns:a16="http://schemas.microsoft.com/office/drawing/2014/main" id="{4AA693AF-65AE-447E-8CDB-69F676CC11F7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9" name="Text Box 143">
          <a:extLst>
            <a:ext uri="{FF2B5EF4-FFF2-40B4-BE49-F238E27FC236}">
              <a16:creationId xmlns:a16="http://schemas.microsoft.com/office/drawing/2014/main" id="{9CF9CBAC-4A79-4398-82A0-FEBC8E2D0B58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0" name="Text Box 144">
          <a:extLst>
            <a:ext uri="{FF2B5EF4-FFF2-40B4-BE49-F238E27FC236}">
              <a16:creationId xmlns:a16="http://schemas.microsoft.com/office/drawing/2014/main" id="{285A9A14-7A0A-45FE-AB23-19ECB9ADF030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1" name="Text Box 145">
          <a:extLst>
            <a:ext uri="{FF2B5EF4-FFF2-40B4-BE49-F238E27FC236}">
              <a16:creationId xmlns:a16="http://schemas.microsoft.com/office/drawing/2014/main" id="{422181E8-6720-43EF-B8A4-3A327207CED3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2" name="Text Box 146">
          <a:extLst>
            <a:ext uri="{FF2B5EF4-FFF2-40B4-BE49-F238E27FC236}">
              <a16:creationId xmlns:a16="http://schemas.microsoft.com/office/drawing/2014/main" id="{953D8803-51F5-47CC-B9ED-8E48178A0A10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3" name="Text Box 147">
          <a:extLst>
            <a:ext uri="{FF2B5EF4-FFF2-40B4-BE49-F238E27FC236}">
              <a16:creationId xmlns:a16="http://schemas.microsoft.com/office/drawing/2014/main" id="{F4FBBE80-B1A3-4FA1-84C6-F686CBFFAB1F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C9D7FBC3-472E-4060-B9A1-6206C221662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5" name="Text Box 150">
          <a:extLst>
            <a:ext uri="{FF2B5EF4-FFF2-40B4-BE49-F238E27FC236}">
              <a16:creationId xmlns:a16="http://schemas.microsoft.com/office/drawing/2014/main" id="{B6DD1DDA-AF50-4D13-BFEA-79B080CCB2B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6" name="Text Box 151">
          <a:extLst>
            <a:ext uri="{FF2B5EF4-FFF2-40B4-BE49-F238E27FC236}">
              <a16:creationId xmlns:a16="http://schemas.microsoft.com/office/drawing/2014/main" id="{0769DCD4-3C23-4F70-AD58-8032217C84C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7" name="Text Box 152">
          <a:extLst>
            <a:ext uri="{FF2B5EF4-FFF2-40B4-BE49-F238E27FC236}">
              <a16:creationId xmlns:a16="http://schemas.microsoft.com/office/drawing/2014/main" id="{C2A06561-A1EB-411B-9C15-2CA4601302F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8" name="Text Box 153">
          <a:extLst>
            <a:ext uri="{FF2B5EF4-FFF2-40B4-BE49-F238E27FC236}">
              <a16:creationId xmlns:a16="http://schemas.microsoft.com/office/drawing/2014/main" id="{373ABF29-A9E6-4A07-B83B-A5741FF4144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9" name="Text Box 154">
          <a:extLst>
            <a:ext uri="{FF2B5EF4-FFF2-40B4-BE49-F238E27FC236}">
              <a16:creationId xmlns:a16="http://schemas.microsoft.com/office/drawing/2014/main" id="{17E8E4EB-609B-4D55-9D94-81026D02184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0" name="Text Box 155">
          <a:extLst>
            <a:ext uri="{FF2B5EF4-FFF2-40B4-BE49-F238E27FC236}">
              <a16:creationId xmlns:a16="http://schemas.microsoft.com/office/drawing/2014/main" id="{8EAD9943-3DE2-493E-A59C-8E1A5E1F81E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1" name="Text Box 156">
          <a:extLst>
            <a:ext uri="{FF2B5EF4-FFF2-40B4-BE49-F238E27FC236}">
              <a16:creationId xmlns:a16="http://schemas.microsoft.com/office/drawing/2014/main" id="{184468F1-2913-4865-91DB-25285FDA7C9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2" name="Text Box 157">
          <a:extLst>
            <a:ext uri="{FF2B5EF4-FFF2-40B4-BE49-F238E27FC236}">
              <a16:creationId xmlns:a16="http://schemas.microsoft.com/office/drawing/2014/main" id="{986C6D90-E90E-481C-9CD7-B5078DF8F2C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3" name="Text Box 158">
          <a:extLst>
            <a:ext uri="{FF2B5EF4-FFF2-40B4-BE49-F238E27FC236}">
              <a16:creationId xmlns:a16="http://schemas.microsoft.com/office/drawing/2014/main" id="{440D3161-823D-4153-A75A-753D2EB7B4B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4" name="Text Box 159">
          <a:extLst>
            <a:ext uri="{FF2B5EF4-FFF2-40B4-BE49-F238E27FC236}">
              <a16:creationId xmlns:a16="http://schemas.microsoft.com/office/drawing/2014/main" id="{C6C95659-FE41-475C-A66F-DB7A5AF3173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5" name="Text Box 160">
          <a:extLst>
            <a:ext uri="{FF2B5EF4-FFF2-40B4-BE49-F238E27FC236}">
              <a16:creationId xmlns:a16="http://schemas.microsoft.com/office/drawing/2014/main" id="{74D49EE1-58E5-4192-ACAA-7236C83546F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6" name="Text Box 161">
          <a:extLst>
            <a:ext uri="{FF2B5EF4-FFF2-40B4-BE49-F238E27FC236}">
              <a16:creationId xmlns:a16="http://schemas.microsoft.com/office/drawing/2014/main" id="{1BD0A764-C7A4-483E-B57D-B346126A892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7" name="Text Box 162">
          <a:extLst>
            <a:ext uri="{FF2B5EF4-FFF2-40B4-BE49-F238E27FC236}">
              <a16:creationId xmlns:a16="http://schemas.microsoft.com/office/drawing/2014/main" id="{BCEBF1A7-E1D2-45EB-9F5D-A9F3D5C124F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8" name="Text Box 163">
          <a:extLst>
            <a:ext uri="{FF2B5EF4-FFF2-40B4-BE49-F238E27FC236}">
              <a16:creationId xmlns:a16="http://schemas.microsoft.com/office/drawing/2014/main" id="{B04EC4F1-25E1-4FF3-8B1C-CE7B1C2CD05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9" name="Text Box 164">
          <a:extLst>
            <a:ext uri="{FF2B5EF4-FFF2-40B4-BE49-F238E27FC236}">
              <a16:creationId xmlns:a16="http://schemas.microsoft.com/office/drawing/2014/main" id="{2C859C8B-87F5-413D-BEDA-C3D1EF45743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0" name="Text Box 165">
          <a:extLst>
            <a:ext uri="{FF2B5EF4-FFF2-40B4-BE49-F238E27FC236}">
              <a16:creationId xmlns:a16="http://schemas.microsoft.com/office/drawing/2014/main" id="{8080EF6B-C2C2-4168-82CD-25BD81BD9F3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1" name="Text Box 166">
          <a:extLst>
            <a:ext uri="{FF2B5EF4-FFF2-40B4-BE49-F238E27FC236}">
              <a16:creationId xmlns:a16="http://schemas.microsoft.com/office/drawing/2014/main" id="{90240E4D-5D5E-46C3-B5FE-D53894F97BD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2" name="Text Box 167">
          <a:extLst>
            <a:ext uri="{FF2B5EF4-FFF2-40B4-BE49-F238E27FC236}">
              <a16:creationId xmlns:a16="http://schemas.microsoft.com/office/drawing/2014/main" id="{4902C11B-CF49-4AB2-94B5-422289B828C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3" name="Text Box 168">
          <a:extLst>
            <a:ext uri="{FF2B5EF4-FFF2-40B4-BE49-F238E27FC236}">
              <a16:creationId xmlns:a16="http://schemas.microsoft.com/office/drawing/2014/main" id="{838A6E7F-7787-4A8E-AA5A-E916F4010BF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4" name="Text Box 169">
          <a:extLst>
            <a:ext uri="{FF2B5EF4-FFF2-40B4-BE49-F238E27FC236}">
              <a16:creationId xmlns:a16="http://schemas.microsoft.com/office/drawing/2014/main" id="{EA4A052D-3741-4F9C-A0CB-CD43BCC1D05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5" name="Text Box 170">
          <a:extLst>
            <a:ext uri="{FF2B5EF4-FFF2-40B4-BE49-F238E27FC236}">
              <a16:creationId xmlns:a16="http://schemas.microsoft.com/office/drawing/2014/main" id="{26C79314-1F55-49A9-A3BA-C80A3F5F0FC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6" name="Text Box 171">
          <a:extLst>
            <a:ext uri="{FF2B5EF4-FFF2-40B4-BE49-F238E27FC236}">
              <a16:creationId xmlns:a16="http://schemas.microsoft.com/office/drawing/2014/main" id="{83E26F48-61D4-4A3E-9606-9E349F3362F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7" name="Text Box 172">
          <a:extLst>
            <a:ext uri="{FF2B5EF4-FFF2-40B4-BE49-F238E27FC236}">
              <a16:creationId xmlns:a16="http://schemas.microsoft.com/office/drawing/2014/main" id="{D764CE16-E9FC-4FC9-A519-5F4DAA2A2C2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8" name="Text Box 173">
          <a:extLst>
            <a:ext uri="{FF2B5EF4-FFF2-40B4-BE49-F238E27FC236}">
              <a16:creationId xmlns:a16="http://schemas.microsoft.com/office/drawing/2014/main" id="{485D9B07-CCCB-4476-8D9A-D268D39261A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9" name="Text Box 174">
          <a:extLst>
            <a:ext uri="{FF2B5EF4-FFF2-40B4-BE49-F238E27FC236}">
              <a16:creationId xmlns:a16="http://schemas.microsoft.com/office/drawing/2014/main" id="{DBF76304-6F68-482B-A48C-6D55E55688E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0" name="Text Box 175">
          <a:extLst>
            <a:ext uri="{FF2B5EF4-FFF2-40B4-BE49-F238E27FC236}">
              <a16:creationId xmlns:a16="http://schemas.microsoft.com/office/drawing/2014/main" id="{B1BE3A10-5C5E-4B1D-8E60-8FE4A159B6A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1" name="Text Box 176">
          <a:extLst>
            <a:ext uri="{FF2B5EF4-FFF2-40B4-BE49-F238E27FC236}">
              <a16:creationId xmlns:a16="http://schemas.microsoft.com/office/drawing/2014/main" id="{A898C568-45FB-47C6-8631-3A44E27CBD5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2" name="Text Box 177">
          <a:extLst>
            <a:ext uri="{FF2B5EF4-FFF2-40B4-BE49-F238E27FC236}">
              <a16:creationId xmlns:a16="http://schemas.microsoft.com/office/drawing/2014/main" id="{6D181E1D-BA91-4057-BA09-C373267B187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3" name="Text Box 178">
          <a:extLst>
            <a:ext uri="{FF2B5EF4-FFF2-40B4-BE49-F238E27FC236}">
              <a16:creationId xmlns:a16="http://schemas.microsoft.com/office/drawing/2014/main" id="{4E0E6116-44C3-4773-90CA-DC73F1BB346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4" name="Text Box 179">
          <a:extLst>
            <a:ext uri="{FF2B5EF4-FFF2-40B4-BE49-F238E27FC236}">
              <a16:creationId xmlns:a16="http://schemas.microsoft.com/office/drawing/2014/main" id="{7F40596A-02C8-47E1-A758-D298A11F178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5" name="Text Box 180">
          <a:extLst>
            <a:ext uri="{FF2B5EF4-FFF2-40B4-BE49-F238E27FC236}">
              <a16:creationId xmlns:a16="http://schemas.microsoft.com/office/drawing/2014/main" id="{BE4A1F56-AACA-42A5-B834-60AB4856A40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6" name="Text Box 181">
          <a:extLst>
            <a:ext uri="{FF2B5EF4-FFF2-40B4-BE49-F238E27FC236}">
              <a16:creationId xmlns:a16="http://schemas.microsoft.com/office/drawing/2014/main" id="{F1B11812-494C-4207-B877-72830FAAEAA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A8B8A48B-EB1F-4606-AE28-94DAAF743CF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8" name="Text Box 183">
          <a:extLst>
            <a:ext uri="{FF2B5EF4-FFF2-40B4-BE49-F238E27FC236}">
              <a16:creationId xmlns:a16="http://schemas.microsoft.com/office/drawing/2014/main" id="{C437F8F6-72B2-4311-AB0B-CDE34416FC2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9" name="Text Box 184">
          <a:extLst>
            <a:ext uri="{FF2B5EF4-FFF2-40B4-BE49-F238E27FC236}">
              <a16:creationId xmlns:a16="http://schemas.microsoft.com/office/drawing/2014/main" id="{3DACC44B-D380-4031-954F-3E79D98A182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0" name="Text Box 185">
          <a:extLst>
            <a:ext uri="{FF2B5EF4-FFF2-40B4-BE49-F238E27FC236}">
              <a16:creationId xmlns:a16="http://schemas.microsoft.com/office/drawing/2014/main" id="{A35F4245-887D-468A-8C0E-3D62F8F87D9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1" name="Text Box 186">
          <a:extLst>
            <a:ext uri="{FF2B5EF4-FFF2-40B4-BE49-F238E27FC236}">
              <a16:creationId xmlns:a16="http://schemas.microsoft.com/office/drawing/2014/main" id="{887F9196-F3B1-4B64-8896-7B988E54457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2" name="Text Box 187">
          <a:extLst>
            <a:ext uri="{FF2B5EF4-FFF2-40B4-BE49-F238E27FC236}">
              <a16:creationId xmlns:a16="http://schemas.microsoft.com/office/drawing/2014/main" id="{EC343CCF-5390-438F-AB7F-45961DC6B17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3" name="Text Box 188">
          <a:extLst>
            <a:ext uri="{FF2B5EF4-FFF2-40B4-BE49-F238E27FC236}">
              <a16:creationId xmlns:a16="http://schemas.microsoft.com/office/drawing/2014/main" id="{3A94E218-8536-4FB2-BCDD-D61A2E03029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4" name="Text Box 189">
          <a:extLst>
            <a:ext uri="{FF2B5EF4-FFF2-40B4-BE49-F238E27FC236}">
              <a16:creationId xmlns:a16="http://schemas.microsoft.com/office/drawing/2014/main" id="{4A820358-4C54-4D69-9039-83D32655BD6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5" name="Text Box 190">
          <a:extLst>
            <a:ext uri="{FF2B5EF4-FFF2-40B4-BE49-F238E27FC236}">
              <a16:creationId xmlns:a16="http://schemas.microsoft.com/office/drawing/2014/main" id="{500D356E-E4AA-4F47-9B3B-D2EB7CED290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6" name="Text Box 191">
          <a:extLst>
            <a:ext uri="{FF2B5EF4-FFF2-40B4-BE49-F238E27FC236}">
              <a16:creationId xmlns:a16="http://schemas.microsoft.com/office/drawing/2014/main" id="{35D5450F-C416-44EA-922E-D25D4099AAA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7" name="Text Box 192">
          <a:extLst>
            <a:ext uri="{FF2B5EF4-FFF2-40B4-BE49-F238E27FC236}">
              <a16:creationId xmlns:a16="http://schemas.microsoft.com/office/drawing/2014/main" id="{F1DAA98F-3B01-46E7-B551-45725D99E33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8" name="Text Box 193">
          <a:extLst>
            <a:ext uri="{FF2B5EF4-FFF2-40B4-BE49-F238E27FC236}">
              <a16:creationId xmlns:a16="http://schemas.microsoft.com/office/drawing/2014/main" id="{AEB1903B-FD0C-424A-976A-08CF1BF1A06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9" name="Text Box 194">
          <a:extLst>
            <a:ext uri="{FF2B5EF4-FFF2-40B4-BE49-F238E27FC236}">
              <a16:creationId xmlns:a16="http://schemas.microsoft.com/office/drawing/2014/main" id="{5CEB2104-2337-4C6E-AB68-7A19F9AF40D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0" name="Text Box 195">
          <a:extLst>
            <a:ext uri="{FF2B5EF4-FFF2-40B4-BE49-F238E27FC236}">
              <a16:creationId xmlns:a16="http://schemas.microsoft.com/office/drawing/2014/main" id="{127F3100-9DE8-42B3-BC58-E8AA504335E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1" name="Text Box 196">
          <a:extLst>
            <a:ext uri="{FF2B5EF4-FFF2-40B4-BE49-F238E27FC236}">
              <a16:creationId xmlns:a16="http://schemas.microsoft.com/office/drawing/2014/main" id="{FB7D12DF-D32F-4E2A-A2D7-D042F6575CA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2" name="Text Box 197">
          <a:extLst>
            <a:ext uri="{FF2B5EF4-FFF2-40B4-BE49-F238E27FC236}">
              <a16:creationId xmlns:a16="http://schemas.microsoft.com/office/drawing/2014/main" id="{57A22C44-9D36-4576-8D4E-6F06F6B5379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3" name="Text Box 198">
          <a:extLst>
            <a:ext uri="{FF2B5EF4-FFF2-40B4-BE49-F238E27FC236}">
              <a16:creationId xmlns:a16="http://schemas.microsoft.com/office/drawing/2014/main" id="{F5BD4C51-87C0-45B0-922C-D9E7FA7CE53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4" name="Text Box 199">
          <a:extLst>
            <a:ext uri="{FF2B5EF4-FFF2-40B4-BE49-F238E27FC236}">
              <a16:creationId xmlns:a16="http://schemas.microsoft.com/office/drawing/2014/main" id="{1F97E104-06FD-4AFF-8F6A-FE1AAD4FACF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5" name="Text Box 200">
          <a:extLst>
            <a:ext uri="{FF2B5EF4-FFF2-40B4-BE49-F238E27FC236}">
              <a16:creationId xmlns:a16="http://schemas.microsoft.com/office/drawing/2014/main" id="{09BEC71A-1B1E-4FE7-9867-94ACDC2B91A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6" name="Text Box 201">
          <a:extLst>
            <a:ext uri="{FF2B5EF4-FFF2-40B4-BE49-F238E27FC236}">
              <a16:creationId xmlns:a16="http://schemas.microsoft.com/office/drawing/2014/main" id="{3CC145C8-2E50-4965-AE3F-3CEDF3E61C2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7" name="Text Box 202">
          <a:extLst>
            <a:ext uri="{FF2B5EF4-FFF2-40B4-BE49-F238E27FC236}">
              <a16:creationId xmlns:a16="http://schemas.microsoft.com/office/drawing/2014/main" id="{2FC5D663-C67E-4FDC-A2E0-723AF4581DC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8" name="Text Box 203">
          <a:extLst>
            <a:ext uri="{FF2B5EF4-FFF2-40B4-BE49-F238E27FC236}">
              <a16:creationId xmlns:a16="http://schemas.microsoft.com/office/drawing/2014/main" id="{1CD73A83-3712-4348-87D2-9ED242658D1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754EA5DE-394B-4A62-BCC8-364BC14454E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F3BFB2CD-4FF5-40A0-A018-15F73E22F70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1" name="Text Box 206">
          <a:extLst>
            <a:ext uri="{FF2B5EF4-FFF2-40B4-BE49-F238E27FC236}">
              <a16:creationId xmlns:a16="http://schemas.microsoft.com/office/drawing/2014/main" id="{32CD4BA5-C585-4DF9-860A-B5CCA92F012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2" name="Text Box 207">
          <a:extLst>
            <a:ext uri="{FF2B5EF4-FFF2-40B4-BE49-F238E27FC236}">
              <a16:creationId xmlns:a16="http://schemas.microsoft.com/office/drawing/2014/main" id="{A625CC30-DD02-460D-B9DF-45F8A724583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3" name="Text Box 208">
          <a:extLst>
            <a:ext uri="{FF2B5EF4-FFF2-40B4-BE49-F238E27FC236}">
              <a16:creationId xmlns:a16="http://schemas.microsoft.com/office/drawing/2014/main" id="{6836A338-872E-47B7-A720-182C068F198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4" name="Text Box 209">
          <a:extLst>
            <a:ext uri="{FF2B5EF4-FFF2-40B4-BE49-F238E27FC236}">
              <a16:creationId xmlns:a16="http://schemas.microsoft.com/office/drawing/2014/main" id="{2EF89825-00D1-4034-B946-6F8712C6FDC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5" name="Text Box 210">
          <a:extLst>
            <a:ext uri="{FF2B5EF4-FFF2-40B4-BE49-F238E27FC236}">
              <a16:creationId xmlns:a16="http://schemas.microsoft.com/office/drawing/2014/main" id="{72B8766F-AD74-4B61-81CC-BB7CE6B4DA8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6" name="Text Box 211">
          <a:extLst>
            <a:ext uri="{FF2B5EF4-FFF2-40B4-BE49-F238E27FC236}">
              <a16:creationId xmlns:a16="http://schemas.microsoft.com/office/drawing/2014/main" id="{4390E10E-EF5E-47DE-875F-AA7B211AACD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7" name="Text Box 212">
          <a:extLst>
            <a:ext uri="{FF2B5EF4-FFF2-40B4-BE49-F238E27FC236}">
              <a16:creationId xmlns:a16="http://schemas.microsoft.com/office/drawing/2014/main" id="{E37164A5-AEAF-4810-991F-182CC393EAF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8" name="Text Box 213">
          <a:extLst>
            <a:ext uri="{FF2B5EF4-FFF2-40B4-BE49-F238E27FC236}">
              <a16:creationId xmlns:a16="http://schemas.microsoft.com/office/drawing/2014/main" id="{F065DE06-9FF8-4217-9233-666A766B4F7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9" name="Text Box 214">
          <a:extLst>
            <a:ext uri="{FF2B5EF4-FFF2-40B4-BE49-F238E27FC236}">
              <a16:creationId xmlns:a16="http://schemas.microsoft.com/office/drawing/2014/main" id="{742F9624-63D9-473B-BE13-8D1977DDF44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0" name="Text Box 215">
          <a:extLst>
            <a:ext uri="{FF2B5EF4-FFF2-40B4-BE49-F238E27FC236}">
              <a16:creationId xmlns:a16="http://schemas.microsoft.com/office/drawing/2014/main" id="{479EE974-6335-4DAB-9F47-60306C6A7D9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1" name="Text Box 216">
          <a:extLst>
            <a:ext uri="{FF2B5EF4-FFF2-40B4-BE49-F238E27FC236}">
              <a16:creationId xmlns:a16="http://schemas.microsoft.com/office/drawing/2014/main" id="{E969F486-AEB7-4EF1-BDD4-471931FC3C9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2" name="Text Box 217">
          <a:extLst>
            <a:ext uri="{FF2B5EF4-FFF2-40B4-BE49-F238E27FC236}">
              <a16:creationId xmlns:a16="http://schemas.microsoft.com/office/drawing/2014/main" id="{DC0F51F4-BFD3-4AB0-B94D-FE47B819535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3" name="Text Box 218">
          <a:extLst>
            <a:ext uri="{FF2B5EF4-FFF2-40B4-BE49-F238E27FC236}">
              <a16:creationId xmlns:a16="http://schemas.microsoft.com/office/drawing/2014/main" id="{78D4C0FA-8CF0-4400-97CD-ADC5219B583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4" name="Text Box 219">
          <a:extLst>
            <a:ext uri="{FF2B5EF4-FFF2-40B4-BE49-F238E27FC236}">
              <a16:creationId xmlns:a16="http://schemas.microsoft.com/office/drawing/2014/main" id="{DB81CB80-9D8B-4134-AAE6-442F9776735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5" name="Text Box 220">
          <a:extLst>
            <a:ext uri="{FF2B5EF4-FFF2-40B4-BE49-F238E27FC236}">
              <a16:creationId xmlns:a16="http://schemas.microsoft.com/office/drawing/2014/main" id="{D299C015-AA05-4606-AF61-77EC6A7138B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6" name="Text Box 221">
          <a:extLst>
            <a:ext uri="{FF2B5EF4-FFF2-40B4-BE49-F238E27FC236}">
              <a16:creationId xmlns:a16="http://schemas.microsoft.com/office/drawing/2014/main" id="{C6EFBE0D-5FB2-49E9-9613-1FA7E5DB43D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7" name="Text Box 222">
          <a:extLst>
            <a:ext uri="{FF2B5EF4-FFF2-40B4-BE49-F238E27FC236}">
              <a16:creationId xmlns:a16="http://schemas.microsoft.com/office/drawing/2014/main" id="{258B372C-EB3A-4EE3-B6FB-DE8A9845F82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8" name="Text Box 223">
          <a:extLst>
            <a:ext uri="{FF2B5EF4-FFF2-40B4-BE49-F238E27FC236}">
              <a16:creationId xmlns:a16="http://schemas.microsoft.com/office/drawing/2014/main" id="{495CBE9D-571C-468C-9F85-3D2A29A2D21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9" name="Text Box 224">
          <a:extLst>
            <a:ext uri="{FF2B5EF4-FFF2-40B4-BE49-F238E27FC236}">
              <a16:creationId xmlns:a16="http://schemas.microsoft.com/office/drawing/2014/main" id="{0743A256-F0C3-4C0A-99BA-47521064422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0" name="Text Box 225">
          <a:extLst>
            <a:ext uri="{FF2B5EF4-FFF2-40B4-BE49-F238E27FC236}">
              <a16:creationId xmlns:a16="http://schemas.microsoft.com/office/drawing/2014/main" id="{6C885A61-FD95-406D-9F0D-C9DCED542DE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1" name="Text Box 226">
          <a:extLst>
            <a:ext uri="{FF2B5EF4-FFF2-40B4-BE49-F238E27FC236}">
              <a16:creationId xmlns:a16="http://schemas.microsoft.com/office/drawing/2014/main" id="{23692D4F-A69D-4F3E-AA4A-BB22CFFCEFA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2" name="Text Box 227">
          <a:extLst>
            <a:ext uri="{FF2B5EF4-FFF2-40B4-BE49-F238E27FC236}">
              <a16:creationId xmlns:a16="http://schemas.microsoft.com/office/drawing/2014/main" id="{B8B30808-75D0-4938-BF5B-A866C4C1ACE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3" name="Text Box 228">
          <a:extLst>
            <a:ext uri="{FF2B5EF4-FFF2-40B4-BE49-F238E27FC236}">
              <a16:creationId xmlns:a16="http://schemas.microsoft.com/office/drawing/2014/main" id="{47C76010-6884-43AE-8212-B39F94B0959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4" name="Text Box 229">
          <a:extLst>
            <a:ext uri="{FF2B5EF4-FFF2-40B4-BE49-F238E27FC236}">
              <a16:creationId xmlns:a16="http://schemas.microsoft.com/office/drawing/2014/main" id="{7D1E0E31-27EF-4BF6-95C4-041743031FA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5" name="Text Box 230">
          <a:extLst>
            <a:ext uri="{FF2B5EF4-FFF2-40B4-BE49-F238E27FC236}">
              <a16:creationId xmlns:a16="http://schemas.microsoft.com/office/drawing/2014/main" id="{1142447F-0323-46FD-A8EF-BE08528642B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6" name="Text Box 231">
          <a:extLst>
            <a:ext uri="{FF2B5EF4-FFF2-40B4-BE49-F238E27FC236}">
              <a16:creationId xmlns:a16="http://schemas.microsoft.com/office/drawing/2014/main" id="{4ECDB53F-E1B7-40D3-A5C8-65A7445FC96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7" name="Text Box 232">
          <a:extLst>
            <a:ext uri="{FF2B5EF4-FFF2-40B4-BE49-F238E27FC236}">
              <a16:creationId xmlns:a16="http://schemas.microsoft.com/office/drawing/2014/main" id="{1398E7D9-0A5F-4163-988C-2912ADA0931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8" name="Text Box 141">
          <a:extLst>
            <a:ext uri="{FF2B5EF4-FFF2-40B4-BE49-F238E27FC236}">
              <a16:creationId xmlns:a16="http://schemas.microsoft.com/office/drawing/2014/main" id="{BDABFB91-2264-498E-83DB-170F9B6F50A2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9" name="Text Box 142">
          <a:extLst>
            <a:ext uri="{FF2B5EF4-FFF2-40B4-BE49-F238E27FC236}">
              <a16:creationId xmlns:a16="http://schemas.microsoft.com/office/drawing/2014/main" id="{BFCE8A78-EC0F-4C3A-9410-B783B172BBA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0" name="Text Box 143">
          <a:extLst>
            <a:ext uri="{FF2B5EF4-FFF2-40B4-BE49-F238E27FC236}">
              <a16:creationId xmlns:a16="http://schemas.microsoft.com/office/drawing/2014/main" id="{F78CF085-2BEE-4DA2-8100-C06B6CEA9CBC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1" name="Text Box 144">
          <a:extLst>
            <a:ext uri="{FF2B5EF4-FFF2-40B4-BE49-F238E27FC236}">
              <a16:creationId xmlns:a16="http://schemas.microsoft.com/office/drawing/2014/main" id="{F6B1E58F-E8DD-420C-9C0F-E5808965314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2" name="Text Box 145">
          <a:extLst>
            <a:ext uri="{FF2B5EF4-FFF2-40B4-BE49-F238E27FC236}">
              <a16:creationId xmlns:a16="http://schemas.microsoft.com/office/drawing/2014/main" id="{1749010F-5F0F-4A3D-8986-A9D26BA86D8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3" name="Text Box 146">
          <a:extLst>
            <a:ext uri="{FF2B5EF4-FFF2-40B4-BE49-F238E27FC236}">
              <a16:creationId xmlns:a16="http://schemas.microsoft.com/office/drawing/2014/main" id="{69ADFC49-2F10-4C28-A634-82B7191CD63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4" name="Text Box 147">
          <a:extLst>
            <a:ext uri="{FF2B5EF4-FFF2-40B4-BE49-F238E27FC236}">
              <a16:creationId xmlns:a16="http://schemas.microsoft.com/office/drawing/2014/main" id="{23DC1077-E591-417B-818F-9AB1F827BE7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5" name="Text Box 141">
          <a:extLst>
            <a:ext uri="{FF2B5EF4-FFF2-40B4-BE49-F238E27FC236}">
              <a16:creationId xmlns:a16="http://schemas.microsoft.com/office/drawing/2014/main" id="{EE00D2A8-DA02-47CD-930A-B34091EE8660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6" name="Text Box 142">
          <a:extLst>
            <a:ext uri="{FF2B5EF4-FFF2-40B4-BE49-F238E27FC236}">
              <a16:creationId xmlns:a16="http://schemas.microsoft.com/office/drawing/2014/main" id="{76B1B446-FF91-43DA-AEEA-D7837DE7CA16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7" name="Text Box 143">
          <a:extLst>
            <a:ext uri="{FF2B5EF4-FFF2-40B4-BE49-F238E27FC236}">
              <a16:creationId xmlns:a16="http://schemas.microsoft.com/office/drawing/2014/main" id="{C8455C5A-F683-4BE0-BB67-E242CD05D493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8" name="Text Box 144">
          <a:extLst>
            <a:ext uri="{FF2B5EF4-FFF2-40B4-BE49-F238E27FC236}">
              <a16:creationId xmlns:a16="http://schemas.microsoft.com/office/drawing/2014/main" id="{53506F1E-D2CA-4914-9A70-11D9DD1919CE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9" name="Text Box 145">
          <a:extLst>
            <a:ext uri="{FF2B5EF4-FFF2-40B4-BE49-F238E27FC236}">
              <a16:creationId xmlns:a16="http://schemas.microsoft.com/office/drawing/2014/main" id="{83FEA4CD-9AED-4AF4-AE23-D497EEE0706D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0" name="Text Box 146">
          <a:extLst>
            <a:ext uri="{FF2B5EF4-FFF2-40B4-BE49-F238E27FC236}">
              <a16:creationId xmlns:a16="http://schemas.microsoft.com/office/drawing/2014/main" id="{26C8528A-3458-4995-887C-95F6A36CCD16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1" name="Text Box 147">
          <a:extLst>
            <a:ext uri="{FF2B5EF4-FFF2-40B4-BE49-F238E27FC236}">
              <a16:creationId xmlns:a16="http://schemas.microsoft.com/office/drawing/2014/main" id="{247A14B3-1B6C-4ACD-AA0F-BE658DF97ED9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2" name="Text Box 149">
          <a:extLst>
            <a:ext uri="{FF2B5EF4-FFF2-40B4-BE49-F238E27FC236}">
              <a16:creationId xmlns:a16="http://schemas.microsoft.com/office/drawing/2014/main" id="{24CE282A-4077-44D0-9EC9-DE977417B47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3" name="Text Box 150">
          <a:extLst>
            <a:ext uri="{FF2B5EF4-FFF2-40B4-BE49-F238E27FC236}">
              <a16:creationId xmlns:a16="http://schemas.microsoft.com/office/drawing/2014/main" id="{68CDE01D-63C9-4A23-A808-992CBC4B577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4" name="Text Box 151">
          <a:extLst>
            <a:ext uri="{FF2B5EF4-FFF2-40B4-BE49-F238E27FC236}">
              <a16:creationId xmlns:a16="http://schemas.microsoft.com/office/drawing/2014/main" id="{5B546371-BBD6-48EB-B01A-9C3D72A321B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5" name="Text Box 152">
          <a:extLst>
            <a:ext uri="{FF2B5EF4-FFF2-40B4-BE49-F238E27FC236}">
              <a16:creationId xmlns:a16="http://schemas.microsoft.com/office/drawing/2014/main" id="{4BC74490-1292-46EE-8B67-281C2778F99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6" name="Text Box 153">
          <a:extLst>
            <a:ext uri="{FF2B5EF4-FFF2-40B4-BE49-F238E27FC236}">
              <a16:creationId xmlns:a16="http://schemas.microsoft.com/office/drawing/2014/main" id="{4EBA5D0F-2ABA-4C8D-82E4-D6150361AB4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7" name="Text Box 154">
          <a:extLst>
            <a:ext uri="{FF2B5EF4-FFF2-40B4-BE49-F238E27FC236}">
              <a16:creationId xmlns:a16="http://schemas.microsoft.com/office/drawing/2014/main" id="{B5382A51-D953-4A73-91FC-6493BF8F213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8" name="Text Box 155">
          <a:extLst>
            <a:ext uri="{FF2B5EF4-FFF2-40B4-BE49-F238E27FC236}">
              <a16:creationId xmlns:a16="http://schemas.microsoft.com/office/drawing/2014/main" id="{BF8ADB55-D2D6-4CCF-A48C-BF0CD1308D4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9" name="Text Box 156">
          <a:extLst>
            <a:ext uri="{FF2B5EF4-FFF2-40B4-BE49-F238E27FC236}">
              <a16:creationId xmlns:a16="http://schemas.microsoft.com/office/drawing/2014/main" id="{32BE6F65-4E4C-45B7-B78E-6342F5CFF81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0" name="Text Box 157">
          <a:extLst>
            <a:ext uri="{FF2B5EF4-FFF2-40B4-BE49-F238E27FC236}">
              <a16:creationId xmlns:a16="http://schemas.microsoft.com/office/drawing/2014/main" id="{DC8A090C-11E4-4E0C-8DCB-3C673AF5E88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1" name="Text Box 158">
          <a:extLst>
            <a:ext uri="{FF2B5EF4-FFF2-40B4-BE49-F238E27FC236}">
              <a16:creationId xmlns:a16="http://schemas.microsoft.com/office/drawing/2014/main" id="{7D13AB79-3F0F-43C3-83F9-597C75B5D79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F45C0B86-9CC3-4B1B-A1B6-747F5BB8485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C3B86091-E17A-4D2B-B8C5-E4D487B94D1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24805E09-376D-44E2-9DDB-B93B8E52401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3781BFA9-7347-4DA0-BD09-6B8FBFD6FF4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6" name="Text Box 163">
          <a:extLst>
            <a:ext uri="{FF2B5EF4-FFF2-40B4-BE49-F238E27FC236}">
              <a16:creationId xmlns:a16="http://schemas.microsoft.com/office/drawing/2014/main" id="{FE15D185-F5A3-41D0-9E6C-EF16C348E1D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7" name="Text Box 164">
          <a:extLst>
            <a:ext uri="{FF2B5EF4-FFF2-40B4-BE49-F238E27FC236}">
              <a16:creationId xmlns:a16="http://schemas.microsoft.com/office/drawing/2014/main" id="{9CCBACDC-3D98-45E5-83A3-8D657073850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8" name="Text Box 165">
          <a:extLst>
            <a:ext uri="{FF2B5EF4-FFF2-40B4-BE49-F238E27FC236}">
              <a16:creationId xmlns:a16="http://schemas.microsoft.com/office/drawing/2014/main" id="{421788B6-F86B-4B5B-84A5-42B635B5721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9" name="Text Box 166">
          <a:extLst>
            <a:ext uri="{FF2B5EF4-FFF2-40B4-BE49-F238E27FC236}">
              <a16:creationId xmlns:a16="http://schemas.microsoft.com/office/drawing/2014/main" id="{C7BACD74-C267-43DB-A961-F13E3E43021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0" name="Text Box 167">
          <a:extLst>
            <a:ext uri="{FF2B5EF4-FFF2-40B4-BE49-F238E27FC236}">
              <a16:creationId xmlns:a16="http://schemas.microsoft.com/office/drawing/2014/main" id="{708896AD-F94D-46B8-B374-53DB057A991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1" name="Text Box 168">
          <a:extLst>
            <a:ext uri="{FF2B5EF4-FFF2-40B4-BE49-F238E27FC236}">
              <a16:creationId xmlns:a16="http://schemas.microsoft.com/office/drawing/2014/main" id="{FB934956-6181-499D-857D-E53243EA0BF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2" name="Text Box 169">
          <a:extLst>
            <a:ext uri="{FF2B5EF4-FFF2-40B4-BE49-F238E27FC236}">
              <a16:creationId xmlns:a16="http://schemas.microsoft.com/office/drawing/2014/main" id="{5407A9F1-4B22-43EA-ABB3-62CDB4137B4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3" name="Text Box 170">
          <a:extLst>
            <a:ext uri="{FF2B5EF4-FFF2-40B4-BE49-F238E27FC236}">
              <a16:creationId xmlns:a16="http://schemas.microsoft.com/office/drawing/2014/main" id="{14B6BD29-4A2C-4A16-98CC-A9B41AAA926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4" name="Text Box 171">
          <a:extLst>
            <a:ext uri="{FF2B5EF4-FFF2-40B4-BE49-F238E27FC236}">
              <a16:creationId xmlns:a16="http://schemas.microsoft.com/office/drawing/2014/main" id="{201E1164-AA27-4513-AD7D-24EBD5A8128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5" name="Text Box 172">
          <a:extLst>
            <a:ext uri="{FF2B5EF4-FFF2-40B4-BE49-F238E27FC236}">
              <a16:creationId xmlns:a16="http://schemas.microsoft.com/office/drawing/2014/main" id="{ACABAFA3-E60E-48A9-AE65-EA5C88413E9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6" name="Text Box 173">
          <a:extLst>
            <a:ext uri="{FF2B5EF4-FFF2-40B4-BE49-F238E27FC236}">
              <a16:creationId xmlns:a16="http://schemas.microsoft.com/office/drawing/2014/main" id="{10BE7F14-2938-44E6-9E3A-5227F21D4E8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7" name="Text Box 174">
          <a:extLst>
            <a:ext uri="{FF2B5EF4-FFF2-40B4-BE49-F238E27FC236}">
              <a16:creationId xmlns:a16="http://schemas.microsoft.com/office/drawing/2014/main" id="{CA3826C8-2722-4C80-B4D4-A4A118FF4D1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8" name="Text Box 175">
          <a:extLst>
            <a:ext uri="{FF2B5EF4-FFF2-40B4-BE49-F238E27FC236}">
              <a16:creationId xmlns:a16="http://schemas.microsoft.com/office/drawing/2014/main" id="{4E5F29F8-0796-4701-A37F-600D5604143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9" name="Text Box 176">
          <a:extLst>
            <a:ext uri="{FF2B5EF4-FFF2-40B4-BE49-F238E27FC236}">
              <a16:creationId xmlns:a16="http://schemas.microsoft.com/office/drawing/2014/main" id="{FA02331F-E762-47E9-AA3C-9F1E66E18B7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0" name="Text Box 177">
          <a:extLst>
            <a:ext uri="{FF2B5EF4-FFF2-40B4-BE49-F238E27FC236}">
              <a16:creationId xmlns:a16="http://schemas.microsoft.com/office/drawing/2014/main" id="{AE01FCD2-9020-4F1D-BC95-1661C35BA0B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1" name="Text Box 178">
          <a:extLst>
            <a:ext uri="{FF2B5EF4-FFF2-40B4-BE49-F238E27FC236}">
              <a16:creationId xmlns:a16="http://schemas.microsoft.com/office/drawing/2014/main" id="{BC454398-6797-418F-9D69-90A10E57230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2" name="Text Box 179">
          <a:extLst>
            <a:ext uri="{FF2B5EF4-FFF2-40B4-BE49-F238E27FC236}">
              <a16:creationId xmlns:a16="http://schemas.microsoft.com/office/drawing/2014/main" id="{E38DDB09-1E32-4149-ABFC-F33314B8552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3" name="Text Box 180">
          <a:extLst>
            <a:ext uri="{FF2B5EF4-FFF2-40B4-BE49-F238E27FC236}">
              <a16:creationId xmlns:a16="http://schemas.microsoft.com/office/drawing/2014/main" id="{89AF53B3-09A7-4923-8FE8-5399AD7F64B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DB690039-2CAD-41D2-84EA-4DACBB9B0DA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23131DB4-9CBB-48BA-A0DC-6F821486C7D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6" name="Text Box 183">
          <a:extLst>
            <a:ext uri="{FF2B5EF4-FFF2-40B4-BE49-F238E27FC236}">
              <a16:creationId xmlns:a16="http://schemas.microsoft.com/office/drawing/2014/main" id="{8D9BB6C7-97F2-4613-8EAF-FEF6DAC4BC7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7" name="Text Box 184">
          <a:extLst>
            <a:ext uri="{FF2B5EF4-FFF2-40B4-BE49-F238E27FC236}">
              <a16:creationId xmlns:a16="http://schemas.microsoft.com/office/drawing/2014/main" id="{E912A04C-F542-4CA6-B052-9EA49FBEF7B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8" name="Text Box 185">
          <a:extLst>
            <a:ext uri="{FF2B5EF4-FFF2-40B4-BE49-F238E27FC236}">
              <a16:creationId xmlns:a16="http://schemas.microsoft.com/office/drawing/2014/main" id="{331561E2-2FDB-4A0C-8BDF-BA079004857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9" name="Text Box 186">
          <a:extLst>
            <a:ext uri="{FF2B5EF4-FFF2-40B4-BE49-F238E27FC236}">
              <a16:creationId xmlns:a16="http://schemas.microsoft.com/office/drawing/2014/main" id="{E411B8D8-1F66-48A0-97D7-595A9DA6F8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0" name="Text Box 187">
          <a:extLst>
            <a:ext uri="{FF2B5EF4-FFF2-40B4-BE49-F238E27FC236}">
              <a16:creationId xmlns:a16="http://schemas.microsoft.com/office/drawing/2014/main" id="{E0573E4C-00ED-4FBF-96B3-59B8F084B88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1" name="Text Box 188">
          <a:extLst>
            <a:ext uri="{FF2B5EF4-FFF2-40B4-BE49-F238E27FC236}">
              <a16:creationId xmlns:a16="http://schemas.microsoft.com/office/drawing/2014/main" id="{5DC22B36-5367-4DF5-BC19-84EE8B17D52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2" name="Text Box 189">
          <a:extLst>
            <a:ext uri="{FF2B5EF4-FFF2-40B4-BE49-F238E27FC236}">
              <a16:creationId xmlns:a16="http://schemas.microsoft.com/office/drawing/2014/main" id="{9CB704BD-5D25-4DEB-89A7-877191E84BB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3" name="Text Box 190">
          <a:extLst>
            <a:ext uri="{FF2B5EF4-FFF2-40B4-BE49-F238E27FC236}">
              <a16:creationId xmlns:a16="http://schemas.microsoft.com/office/drawing/2014/main" id="{8ED495C7-8322-41D0-832A-8893114D48B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4" name="Text Box 191">
          <a:extLst>
            <a:ext uri="{FF2B5EF4-FFF2-40B4-BE49-F238E27FC236}">
              <a16:creationId xmlns:a16="http://schemas.microsoft.com/office/drawing/2014/main" id="{F7D22049-8392-406A-94C1-3C3CC2BD094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5" name="Text Box 192">
          <a:extLst>
            <a:ext uri="{FF2B5EF4-FFF2-40B4-BE49-F238E27FC236}">
              <a16:creationId xmlns:a16="http://schemas.microsoft.com/office/drawing/2014/main" id="{9E6F43F3-24BC-4186-AA57-B9078B92BB5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6" name="Text Box 193">
          <a:extLst>
            <a:ext uri="{FF2B5EF4-FFF2-40B4-BE49-F238E27FC236}">
              <a16:creationId xmlns:a16="http://schemas.microsoft.com/office/drawing/2014/main" id="{8D39E517-C03D-4707-8920-FFC158BA543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7" name="Text Box 194">
          <a:extLst>
            <a:ext uri="{FF2B5EF4-FFF2-40B4-BE49-F238E27FC236}">
              <a16:creationId xmlns:a16="http://schemas.microsoft.com/office/drawing/2014/main" id="{D9AEC46B-1084-40E3-8F5A-33B9BB57434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8" name="Text Box 195">
          <a:extLst>
            <a:ext uri="{FF2B5EF4-FFF2-40B4-BE49-F238E27FC236}">
              <a16:creationId xmlns:a16="http://schemas.microsoft.com/office/drawing/2014/main" id="{2BE8AE9E-6C7B-420A-8F57-F6CEE01950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9" name="Text Box 196">
          <a:extLst>
            <a:ext uri="{FF2B5EF4-FFF2-40B4-BE49-F238E27FC236}">
              <a16:creationId xmlns:a16="http://schemas.microsoft.com/office/drawing/2014/main" id="{235454BD-AB27-4F84-BADC-BC7770B1939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0" name="Text Box 197">
          <a:extLst>
            <a:ext uri="{FF2B5EF4-FFF2-40B4-BE49-F238E27FC236}">
              <a16:creationId xmlns:a16="http://schemas.microsoft.com/office/drawing/2014/main" id="{FDD285FF-AE17-4A59-A2D2-E4792C42A65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1" name="Text Box 198">
          <a:extLst>
            <a:ext uri="{FF2B5EF4-FFF2-40B4-BE49-F238E27FC236}">
              <a16:creationId xmlns:a16="http://schemas.microsoft.com/office/drawing/2014/main" id="{DB757753-B464-485D-B888-E0FBA776DE1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2" name="Text Box 199">
          <a:extLst>
            <a:ext uri="{FF2B5EF4-FFF2-40B4-BE49-F238E27FC236}">
              <a16:creationId xmlns:a16="http://schemas.microsoft.com/office/drawing/2014/main" id="{1DC580EB-AC16-430B-ADE5-2D34C17289E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3" name="Text Box 200">
          <a:extLst>
            <a:ext uri="{FF2B5EF4-FFF2-40B4-BE49-F238E27FC236}">
              <a16:creationId xmlns:a16="http://schemas.microsoft.com/office/drawing/2014/main" id="{1CED5634-BED5-4DEE-BC24-4B491DE94C8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4" name="Text Box 201">
          <a:extLst>
            <a:ext uri="{FF2B5EF4-FFF2-40B4-BE49-F238E27FC236}">
              <a16:creationId xmlns:a16="http://schemas.microsoft.com/office/drawing/2014/main" id="{3010B125-0D77-4AFC-95B8-44660E0F541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5" name="Text Box 202">
          <a:extLst>
            <a:ext uri="{FF2B5EF4-FFF2-40B4-BE49-F238E27FC236}">
              <a16:creationId xmlns:a16="http://schemas.microsoft.com/office/drawing/2014/main" id="{6303D671-2BA4-4D00-9A42-1D89C2E989A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6" name="Text Box 203">
          <a:extLst>
            <a:ext uri="{FF2B5EF4-FFF2-40B4-BE49-F238E27FC236}">
              <a16:creationId xmlns:a16="http://schemas.microsoft.com/office/drawing/2014/main" id="{B7C12E3E-B5EA-494E-A374-333646CF047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A1617102-D05E-4323-BCFF-D4A428E931B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18AC4C1B-DC1D-4C85-8952-9FECF6713D3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9" name="Text Box 206">
          <a:extLst>
            <a:ext uri="{FF2B5EF4-FFF2-40B4-BE49-F238E27FC236}">
              <a16:creationId xmlns:a16="http://schemas.microsoft.com/office/drawing/2014/main" id="{74D15C07-4AAE-461C-8C92-863D521C498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0" name="Text Box 207">
          <a:extLst>
            <a:ext uri="{FF2B5EF4-FFF2-40B4-BE49-F238E27FC236}">
              <a16:creationId xmlns:a16="http://schemas.microsoft.com/office/drawing/2014/main" id="{21A66A3F-36A2-47E5-AAEA-F2CD05300B3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1" name="Text Box 208">
          <a:extLst>
            <a:ext uri="{FF2B5EF4-FFF2-40B4-BE49-F238E27FC236}">
              <a16:creationId xmlns:a16="http://schemas.microsoft.com/office/drawing/2014/main" id="{054B5E6F-0953-4BD1-A349-F9BB3F5E613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2" name="Text Box 209">
          <a:extLst>
            <a:ext uri="{FF2B5EF4-FFF2-40B4-BE49-F238E27FC236}">
              <a16:creationId xmlns:a16="http://schemas.microsoft.com/office/drawing/2014/main" id="{D032616C-18D0-446A-BC69-0DE01A65AC1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3" name="Text Box 210">
          <a:extLst>
            <a:ext uri="{FF2B5EF4-FFF2-40B4-BE49-F238E27FC236}">
              <a16:creationId xmlns:a16="http://schemas.microsoft.com/office/drawing/2014/main" id="{7A0F0DB0-4BA5-4FE2-B757-50406B2A77F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4" name="Text Box 211">
          <a:extLst>
            <a:ext uri="{FF2B5EF4-FFF2-40B4-BE49-F238E27FC236}">
              <a16:creationId xmlns:a16="http://schemas.microsoft.com/office/drawing/2014/main" id="{E55DF3DD-AF78-477B-9ED5-3468AADF7C4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5" name="Text Box 212">
          <a:extLst>
            <a:ext uri="{FF2B5EF4-FFF2-40B4-BE49-F238E27FC236}">
              <a16:creationId xmlns:a16="http://schemas.microsoft.com/office/drawing/2014/main" id="{98B42F38-B43B-4C9A-9911-487288FA18C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6" name="Text Box 213">
          <a:extLst>
            <a:ext uri="{FF2B5EF4-FFF2-40B4-BE49-F238E27FC236}">
              <a16:creationId xmlns:a16="http://schemas.microsoft.com/office/drawing/2014/main" id="{C00DEF1D-E2DD-49BA-8CC3-6310C31FEE5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7" name="Text Box 214">
          <a:extLst>
            <a:ext uri="{FF2B5EF4-FFF2-40B4-BE49-F238E27FC236}">
              <a16:creationId xmlns:a16="http://schemas.microsoft.com/office/drawing/2014/main" id="{A02BE981-1212-4184-BBD1-C789FF5C3E3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8" name="Text Box 215">
          <a:extLst>
            <a:ext uri="{FF2B5EF4-FFF2-40B4-BE49-F238E27FC236}">
              <a16:creationId xmlns:a16="http://schemas.microsoft.com/office/drawing/2014/main" id="{6763DB01-0209-48F9-A7D2-56E7EE5F35B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9" name="Text Box 216">
          <a:extLst>
            <a:ext uri="{FF2B5EF4-FFF2-40B4-BE49-F238E27FC236}">
              <a16:creationId xmlns:a16="http://schemas.microsoft.com/office/drawing/2014/main" id="{2BFCF825-BEAF-40D7-BFFD-723122BF2F8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0" name="Text Box 217">
          <a:extLst>
            <a:ext uri="{FF2B5EF4-FFF2-40B4-BE49-F238E27FC236}">
              <a16:creationId xmlns:a16="http://schemas.microsoft.com/office/drawing/2014/main" id="{C4359831-38E7-47A5-89EA-99013D50324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1" name="Text Box 218">
          <a:extLst>
            <a:ext uri="{FF2B5EF4-FFF2-40B4-BE49-F238E27FC236}">
              <a16:creationId xmlns:a16="http://schemas.microsoft.com/office/drawing/2014/main" id="{F486C818-25A3-420D-86F7-598E34F353C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2" name="Text Box 219">
          <a:extLst>
            <a:ext uri="{FF2B5EF4-FFF2-40B4-BE49-F238E27FC236}">
              <a16:creationId xmlns:a16="http://schemas.microsoft.com/office/drawing/2014/main" id="{AC75F1FE-C68E-4A5C-B3D0-FE171F9FFBB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3" name="Text Box 220">
          <a:extLst>
            <a:ext uri="{FF2B5EF4-FFF2-40B4-BE49-F238E27FC236}">
              <a16:creationId xmlns:a16="http://schemas.microsoft.com/office/drawing/2014/main" id="{FD731D2A-B06F-49C1-B1DD-F96CB8034A9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4" name="Text Box 221">
          <a:extLst>
            <a:ext uri="{FF2B5EF4-FFF2-40B4-BE49-F238E27FC236}">
              <a16:creationId xmlns:a16="http://schemas.microsoft.com/office/drawing/2014/main" id="{CA582223-82D5-4194-9B7C-809045CC504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5" name="Text Box 222">
          <a:extLst>
            <a:ext uri="{FF2B5EF4-FFF2-40B4-BE49-F238E27FC236}">
              <a16:creationId xmlns:a16="http://schemas.microsoft.com/office/drawing/2014/main" id="{2DD77C47-6437-4BC5-8BED-B9946BFA98A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6" name="Text Box 223">
          <a:extLst>
            <a:ext uri="{FF2B5EF4-FFF2-40B4-BE49-F238E27FC236}">
              <a16:creationId xmlns:a16="http://schemas.microsoft.com/office/drawing/2014/main" id="{0DBBF33C-F14C-4112-99AA-F4CA4FC7C81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7" name="Text Box 224">
          <a:extLst>
            <a:ext uri="{FF2B5EF4-FFF2-40B4-BE49-F238E27FC236}">
              <a16:creationId xmlns:a16="http://schemas.microsoft.com/office/drawing/2014/main" id="{CB7C7444-B8CF-447D-9251-638F25D6142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8" name="Text Box 225">
          <a:extLst>
            <a:ext uri="{FF2B5EF4-FFF2-40B4-BE49-F238E27FC236}">
              <a16:creationId xmlns:a16="http://schemas.microsoft.com/office/drawing/2014/main" id="{7BAF79F7-5959-4968-9B94-CDE74DDA03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9" name="Text Box 226">
          <a:extLst>
            <a:ext uri="{FF2B5EF4-FFF2-40B4-BE49-F238E27FC236}">
              <a16:creationId xmlns:a16="http://schemas.microsoft.com/office/drawing/2014/main" id="{162443F3-7C02-47D3-AA84-C52F5C80138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0" name="Text Box 227">
          <a:extLst>
            <a:ext uri="{FF2B5EF4-FFF2-40B4-BE49-F238E27FC236}">
              <a16:creationId xmlns:a16="http://schemas.microsoft.com/office/drawing/2014/main" id="{F68D03C1-E4FC-4E1F-9EBD-B5346AE445C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1" name="Text Box 228">
          <a:extLst>
            <a:ext uri="{FF2B5EF4-FFF2-40B4-BE49-F238E27FC236}">
              <a16:creationId xmlns:a16="http://schemas.microsoft.com/office/drawing/2014/main" id="{73D0E3A5-EC06-488C-95E1-85AEDD5F28E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2" name="Text Box 229">
          <a:extLst>
            <a:ext uri="{FF2B5EF4-FFF2-40B4-BE49-F238E27FC236}">
              <a16:creationId xmlns:a16="http://schemas.microsoft.com/office/drawing/2014/main" id="{35D5C268-BA7F-4E1F-8BFA-26F2B5B9EF5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3" name="Text Box 230">
          <a:extLst>
            <a:ext uri="{FF2B5EF4-FFF2-40B4-BE49-F238E27FC236}">
              <a16:creationId xmlns:a16="http://schemas.microsoft.com/office/drawing/2014/main" id="{AB0BA3FF-34B2-4E47-9D3D-554CD8A31A7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4" name="Text Box 231">
          <a:extLst>
            <a:ext uri="{FF2B5EF4-FFF2-40B4-BE49-F238E27FC236}">
              <a16:creationId xmlns:a16="http://schemas.microsoft.com/office/drawing/2014/main" id="{C8C49980-21EC-4ED6-A814-8E2461116FF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5" name="Text Box 232">
          <a:extLst>
            <a:ext uri="{FF2B5EF4-FFF2-40B4-BE49-F238E27FC236}">
              <a16:creationId xmlns:a16="http://schemas.microsoft.com/office/drawing/2014/main" id="{E3DB925B-8CB9-4416-AA4B-C2A940AAE15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6" name="Text Box 141">
          <a:extLst>
            <a:ext uri="{FF2B5EF4-FFF2-40B4-BE49-F238E27FC236}">
              <a16:creationId xmlns:a16="http://schemas.microsoft.com/office/drawing/2014/main" id="{434DA01A-C33C-445E-84EC-E8EF8BB0A46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7" name="Text Box 142">
          <a:extLst>
            <a:ext uri="{FF2B5EF4-FFF2-40B4-BE49-F238E27FC236}">
              <a16:creationId xmlns:a16="http://schemas.microsoft.com/office/drawing/2014/main" id="{747A0933-1BBC-423A-8F6C-690721A829F8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8" name="Text Box 143">
          <a:extLst>
            <a:ext uri="{FF2B5EF4-FFF2-40B4-BE49-F238E27FC236}">
              <a16:creationId xmlns:a16="http://schemas.microsoft.com/office/drawing/2014/main" id="{E98EC33B-74A8-44C6-9E39-3528FC402508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9" name="Text Box 144">
          <a:extLst>
            <a:ext uri="{FF2B5EF4-FFF2-40B4-BE49-F238E27FC236}">
              <a16:creationId xmlns:a16="http://schemas.microsoft.com/office/drawing/2014/main" id="{AD2CC2A6-C389-4BAF-9F63-ADDC3DDEA425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0" name="Text Box 145">
          <a:extLst>
            <a:ext uri="{FF2B5EF4-FFF2-40B4-BE49-F238E27FC236}">
              <a16:creationId xmlns:a16="http://schemas.microsoft.com/office/drawing/2014/main" id="{F58824AE-F4EF-43CE-B316-DB23827955BF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1" name="Text Box 146">
          <a:extLst>
            <a:ext uri="{FF2B5EF4-FFF2-40B4-BE49-F238E27FC236}">
              <a16:creationId xmlns:a16="http://schemas.microsoft.com/office/drawing/2014/main" id="{378257F5-70B6-46AF-B073-DDA8AC910350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2" name="Text Box 147">
          <a:extLst>
            <a:ext uri="{FF2B5EF4-FFF2-40B4-BE49-F238E27FC236}">
              <a16:creationId xmlns:a16="http://schemas.microsoft.com/office/drawing/2014/main" id="{44D84A6D-E522-4528-BE2C-EDD3E293396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3" name="Text Box 141">
          <a:extLst>
            <a:ext uri="{FF2B5EF4-FFF2-40B4-BE49-F238E27FC236}">
              <a16:creationId xmlns:a16="http://schemas.microsoft.com/office/drawing/2014/main" id="{8480CDD6-F6D7-4855-B824-00B94A833BCC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4" name="Text Box 142">
          <a:extLst>
            <a:ext uri="{FF2B5EF4-FFF2-40B4-BE49-F238E27FC236}">
              <a16:creationId xmlns:a16="http://schemas.microsoft.com/office/drawing/2014/main" id="{9298D816-7D22-42C7-AFDF-6FD9B3F25D41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5" name="Text Box 143">
          <a:extLst>
            <a:ext uri="{FF2B5EF4-FFF2-40B4-BE49-F238E27FC236}">
              <a16:creationId xmlns:a16="http://schemas.microsoft.com/office/drawing/2014/main" id="{EEAFCFD5-1A54-4964-8A60-1A22050A2FB3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6" name="Text Box 144">
          <a:extLst>
            <a:ext uri="{FF2B5EF4-FFF2-40B4-BE49-F238E27FC236}">
              <a16:creationId xmlns:a16="http://schemas.microsoft.com/office/drawing/2014/main" id="{B7764BDE-9DB6-4C7C-A4C8-BE8409BC8796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7" name="Text Box 145">
          <a:extLst>
            <a:ext uri="{FF2B5EF4-FFF2-40B4-BE49-F238E27FC236}">
              <a16:creationId xmlns:a16="http://schemas.microsoft.com/office/drawing/2014/main" id="{BFB3A370-F457-4DE9-885E-1A7D16C74FA1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8" name="Text Box 146">
          <a:extLst>
            <a:ext uri="{FF2B5EF4-FFF2-40B4-BE49-F238E27FC236}">
              <a16:creationId xmlns:a16="http://schemas.microsoft.com/office/drawing/2014/main" id="{2A113529-64CD-4BDB-88B7-61E6DAB1AB20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9" name="Text Box 147">
          <a:extLst>
            <a:ext uri="{FF2B5EF4-FFF2-40B4-BE49-F238E27FC236}">
              <a16:creationId xmlns:a16="http://schemas.microsoft.com/office/drawing/2014/main" id="{27E17B17-D248-462D-B22F-6884D9532088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0" name="Text Box 149">
          <a:extLst>
            <a:ext uri="{FF2B5EF4-FFF2-40B4-BE49-F238E27FC236}">
              <a16:creationId xmlns:a16="http://schemas.microsoft.com/office/drawing/2014/main" id="{BC9D3A80-A1CA-4174-AA71-3FBED2B35EF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1" name="Text Box 150">
          <a:extLst>
            <a:ext uri="{FF2B5EF4-FFF2-40B4-BE49-F238E27FC236}">
              <a16:creationId xmlns:a16="http://schemas.microsoft.com/office/drawing/2014/main" id="{87C66DAE-067F-41ED-9A71-4129C77B99F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2" name="Text Box 151">
          <a:extLst>
            <a:ext uri="{FF2B5EF4-FFF2-40B4-BE49-F238E27FC236}">
              <a16:creationId xmlns:a16="http://schemas.microsoft.com/office/drawing/2014/main" id="{975B145E-E9D6-4FB4-8F2E-D8ED4CDF54E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3" name="Text Box 152">
          <a:extLst>
            <a:ext uri="{FF2B5EF4-FFF2-40B4-BE49-F238E27FC236}">
              <a16:creationId xmlns:a16="http://schemas.microsoft.com/office/drawing/2014/main" id="{2608079E-CDF2-469A-A09E-98BBDBBFD88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4" name="Text Box 153">
          <a:extLst>
            <a:ext uri="{FF2B5EF4-FFF2-40B4-BE49-F238E27FC236}">
              <a16:creationId xmlns:a16="http://schemas.microsoft.com/office/drawing/2014/main" id="{36721940-9124-4EE7-A7C0-DF9DDA6BFAC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5" name="Text Box 154">
          <a:extLst>
            <a:ext uri="{FF2B5EF4-FFF2-40B4-BE49-F238E27FC236}">
              <a16:creationId xmlns:a16="http://schemas.microsoft.com/office/drawing/2014/main" id="{A7B608BD-751C-414F-BD11-BEE345C6F90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6" name="Text Box 155">
          <a:extLst>
            <a:ext uri="{FF2B5EF4-FFF2-40B4-BE49-F238E27FC236}">
              <a16:creationId xmlns:a16="http://schemas.microsoft.com/office/drawing/2014/main" id="{A8706891-D760-46D3-9802-7468505E89F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7" name="Text Box 156">
          <a:extLst>
            <a:ext uri="{FF2B5EF4-FFF2-40B4-BE49-F238E27FC236}">
              <a16:creationId xmlns:a16="http://schemas.microsoft.com/office/drawing/2014/main" id="{0968EF87-E783-4464-84D9-7D1068B72EA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8" name="Text Box 157">
          <a:extLst>
            <a:ext uri="{FF2B5EF4-FFF2-40B4-BE49-F238E27FC236}">
              <a16:creationId xmlns:a16="http://schemas.microsoft.com/office/drawing/2014/main" id="{433B3740-8BDA-49F3-AA3A-1A9A843BD05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9" name="Text Box 158">
          <a:extLst>
            <a:ext uri="{FF2B5EF4-FFF2-40B4-BE49-F238E27FC236}">
              <a16:creationId xmlns:a16="http://schemas.microsoft.com/office/drawing/2014/main" id="{67706A51-2422-49A5-83A1-C883E6127C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0" name="Text Box 159">
          <a:extLst>
            <a:ext uri="{FF2B5EF4-FFF2-40B4-BE49-F238E27FC236}">
              <a16:creationId xmlns:a16="http://schemas.microsoft.com/office/drawing/2014/main" id="{255BBC12-3E20-4A09-B496-3838283DB24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1" name="Text Box 160">
          <a:extLst>
            <a:ext uri="{FF2B5EF4-FFF2-40B4-BE49-F238E27FC236}">
              <a16:creationId xmlns:a16="http://schemas.microsoft.com/office/drawing/2014/main" id="{B3F13E4E-251B-403C-8E9C-12DD19B9787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2" name="Text Box 161">
          <a:extLst>
            <a:ext uri="{FF2B5EF4-FFF2-40B4-BE49-F238E27FC236}">
              <a16:creationId xmlns:a16="http://schemas.microsoft.com/office/drawing/2014/main" id="{0D6A5B9F-FAFB-4844-9D8A-0EB97D799E0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3" name="Text Box 162">
          <a:extLst>
            <a:ext uri="{FF2B5EF4-FFF2-40B4-BE49-F238E27FC236}">
              <a16:creationId xmlns:a16="http://schemas.microsoft.com/office/drawing/2014/main" id="{7393FB4D-187A-4228-BE05-31D188260BF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4" name="Text Box 163">
          <a:extLst>
            <a:ext uri="{FF2B5EF4-FFF2-40B4-BE49-F238E27FC236}">
              <a16:creationId xmlns:a16="http://schemas.microsoft.com/office/drawing/2014/main" id="{3E75FB71-D0C6-47C8-8E08-A5D5BDCC254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5" name="Text Box 164">
          <a:extLst>
            <a:ext uri="{FF2B5EF4-FFF2-40B4-BE49-F238E27FC236}">
              <a16:creationId xmlns:a16="http://schemas.microsoft.com/office/drawing/2014/main" id="{853F3CD9-DF25-4C22-AEAF-BE80110C88C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6" name="Text Box 165">
          <a:extLst>
            <a:ext uri="{FF2B5EF4-FFF2-40B4-BE49-F238E27FC236}">
              <a16:creationId xmlns:a16="http://schemas.microsoft.com/office/drawing/2014/main" id="{6AED24CC-F7DB-4CDE-AAC6-65A48901945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7" name="Text Box 166">
          <a:extLst>
            <a:ext uri="{FF2B5EF4-FFF2-40B4-BE49-F238E27FC236}">
              <a16:creationId xmlns:a16="http://schemas.microsoft.com/office/drawing/2014/main" id="{8E53914F-83F5-47BA-ADA7-B746681F7CD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8" name="Text Box 167">
          <a:extLst>
            <a:ext uri="{FF2B5EF4-FFF2-40B4-BE49-F238E27FC236}">
              <a16:creationId xmlns:a16="http://schemas.microsoft.com/office/drawing/2014/main" id="{E89F6EB4-B7B2-455B-B11E-2038C4B81A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9" name="Text Box 168">
          <a:extLst>
            <a:ext uri="{FF2B5EF4-FFF2-40B4-BE49-F238E27FC236}">
              <a16:creationId xmlns:a16="http://schemas.microsoft.com/office/drawing/2014/main" id="{47379145-4C76-4750-8D37-B7BAAEA7545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0" name="Text Box 169">
          <a:extLst>
            <a:ext uri="{FF2B5EF4-FFF2-40B4-BE49-F238E27FC236}">
              <a16:creationId xmlns:a16="http://schemas.microsoft.com/office/drawing/2014/main" id="{8D1DD4E2-7AF6-48F7-B53B-0FF8B46BD2D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1" name="Text Box 170">
          <a:extLst>
            <a:ext uri="{FF2B5EF4-FFF2-40B4-BE49-F238E27FC236}">
              <a16:creationId xmlns:a16="http://schemas.microsoft.com/office/drawing/2014/main" id="{3F51E60A-C119-4726-A285-1306C094709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2" name="Text Box 171">
          <a:extLst>
            <a:ext uri="{FF2B5EF4-FFF2-40B4-BE49-F238E27FC236}">
              <a16:creationId xmlns:a16="http://schemas.microsoft.com/office/drawing/2014/main" id="{DC55B8C8-A20C-4753-8CFA-F2AA92A88FA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3" name="Text Box 172">
          <a:extLst>
            <a:ext uri="{FF2B5EF4-FFF2-40B4-BE49-F238E27FC236}">
              <a16:creationId xmlns:a16="http://schemas.microsoft.com/office/drawing/2014/main" id="{E1FAEB63-72EC-4B57-B4B1-50A218D3FBB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4" name="Text Box 173">
          <a:extLst>
            <a:ext uri="{FF2B5EF4-FFF2-40B4-BE49-F238E27FC236}">
              <a16:creationId xmlns:a16="http://schemas.microsoft.com/office/drawing/2014/main" id="{1166B87C-5609-464D-8F34-F53D62C830E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5" name="Text Box 174">
          <a:extLst>
            <a:ext uri="{FF2B5EF4-FFF2-40B4-BE49-F238E27FC236}">
              <a16:creationId xmlns:a16="http://schemas.microsoft.com/office/drawing/2014/main" id="{586C5A1E-9530-4B8A-81A5-9D2019D4CA2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6" name="Text Box 175">
          <a:extLst>
            <a:ext uri="{FF2B5EF4-FFF2-40B4-BE49-F238E27FC236}">
              <a16:creationId xmlns:a16="http://schemas.microsoft.com/office/drawing/2014/main" id="{B8F6761C-2222-438F-AFC4-039698333CF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7" name="Text Box 176">
          <a:extLst>
            <a:ext uri="{FF2B5EF4-FFF2-40B4-BE49-F238E27FC236}">
              <a16:creationId xmlns:a16="http://schemas.microsoft.com/office/drawing/2014/main" id="{0893E6F9-A52E-41E2-A8DB-F22095EF063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8" name="Text Box 177">
          <a:extLst>
            <a:ext uri="{FF2B5EF4-FFF2-40B4-BE49-F238E27FC236}">
              <a16:creationId xmlns:a16="http://schemas.microsoft.com/office/drawing/2014/main" id="{9D3EC454-2745-4FC2-B4A5-0B75DCF1FF2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9" name="Text Box 178">
          <a:extLst>
            <a:ext uri="{FF2B5EF4-FFF2-40B4-BE49-F238E27FC236}">
              <a16:creationId xmlns:a16="http://schemas.microsoft.com/office/drawing/2014/main" id="{D4CC0964-6A8C-4F3B-A40A-160E2DBA7B9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0" name="Text Box 179">
          <a:extLst>
            <a:ext uri="{FF2B5EF4-FFF2-40B4-BE49-F238E27FC236}">
              <a16:creationId xmlns:a16="http://schemas.microsoft.com/office/drawing/2014/main" id="{B8F88303-B4EE-437B-BF7A-144B3852CDF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1" name="Text Box 180">
          <a:extLst>
            <a:ext uri="{FF2B5EF4-FFF2-40B4-BE49-F238E27FC236}">
              <a16:creationId xmlns:a16="http://schemas.microsoft.com/office/drawing/2014/main" id="{106B7AD3-4B45-4CA7-80BB-5C3831E4D98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2" name="Text Box 181">
          <a:extLst>
            <a:ext uri="{FF2B5EF4-FFF2-40B4-BE49-F238E27FC236}">
              <a16:creationId xmlns:a16="http://schemas.microsoft.com/office/drawing/2014/main" id="{090BE6A1-C18D-4FC5-B972-E1137C2E65C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3" name="Text Box 182">
          <a:extLst>
            <a:ext uri="{FF2B5EF4-FFF2-40B4-BE49-F238E27FC236}">
              <a16:creationId xmlns:a16="http://schemas.microsoft.com/office/drawing/2014/main" id="{773A35DC-80A0-49B8-83F5-7B5A38649C0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4" name="Text Box 183">
          <a:extLst>
            <a:ext uri="{FF2B5EF4-FFF2-40B4-BE49-F238E27FC236}">
              <a16:creationId xmlns:a16="http://schemas.microsoft.com/office/drawing/2014/main" id="{EDD46CCA-DC6E-42AE-AA9F-700AC5CD154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5" name="Text Box 184">
          <a:extLst>
            <a:ext uri="{FF2B5EF4-FFF2-40B4-BE49-F238E27FC236}">
              <a16:creationId xmlns:a16="http://schemas.microsoft.com/office/drawing/2014/main" id="{BD9BF630-F705-46B3-ABBC-DA9D233F9A0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6" name="Text Box 185">
          <a:extLst>
            <a:ext uri="{FF2B5EF4-FFF2-40B4-BE49-F238E27FC236}">
              <a16:creationId xmlns:a16="http://schemas.microsoft.com/office/drawing/2014/main" id="{0680B215-B776-4736-AB12-8BE2D57AB7E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7" name="Text Box 186">
          <a:extLst>
            <a:ext uri="{FF2B5EF4-FFF2-40B4-BE49-F238E27FC236}">
              <a16:creationId xmlns:a16="http://schemas.microsoft.com/office/drawing/2014/main" id="{A8247A33-637F-4C7B-8EBC-D02BC1A834A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8" name="Text Box 187">
          <a:extLst>
            <a:ext uri="{FF2B5EF4-FFF2-40B4-BE49-F238E27FC236}">
              <a16:creationId xmlns:a16="http://schemas.microsoft.com/office/drawing/2014/main" id="{06BDB552-7374-44AE-8BE8-6208F16BC34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9" name="Text Box 188">
          <a:extLst>
            <a:ext uri="{FF2B5EF4-FFF2-40B4-BE49-F238E27FC236}">
              <a16:creationId xmlns:a16="http://schemas.microsoft.com/office/drawing/2014/main" id="{ABD83787-9727-4CB2-AE9E-8B5DCFDD4F3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0" name="Text Box 189">
          <a:extLst>
            <a:ext uri="{FF2B5EF4-FFF2-40B4-BE49-F238E27FC236}">
              <a16:creationId xmlns:a16="http://schemas.microsoft.com/office/drawing/2014/main" id="{34D2AC57-997F-4CA1-BBBD-16E6BBABF3D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1" name="Text Box 190">
          <a:extLst>
            <a:ext uri="{FF2B5EF4-FFF2-40B4-BE49-F238E27FC236}">
              <a16:creationId xmlns:a16="http://schemas.microsoft.com/office/drawing/2014/main" id="{D29B691D-CA4F-404A-8568-064FF1CC3AC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2" name="Text Box 191">
          <a:extLst>
            <a:ext uri="{FF2B5EF4-FFF2-40B4-BE49-F238E27FC236}">
              <a16:creationId xmlns:a16="http://schemas.microsoft.com/office/drawing/2014/main" id="{843C1173-C2BB-4370-BFC7-AFFB64CBEB2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3" name="Text Box 192">
          <a:extLst>
            <a:ext uri="{FF2B5EF4-FFF2-40B4-BE49-F238E27FC236}">
              <a16:creationId xmlns:a16="http://schemas.microsoft.com/office/drawing/2014/main" id="{7584FF01-812E-4C7D-98F6-4A097626C4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4" name="Text Box 193">
          <a:extLst>
            <a:ext uri="{FF2B5EF4-FFF2-40B4-BE49-F238E27FC236}">
              <a16:creationId xmlns:a16="http://schemas.microsoft.com/office/drawing/2014/main" id="{32700A2B-C563-466D-AAF1-68FE91B5EBA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5" name="Text Box 194">
          <a:extLst>
            <a:ext uri="{FF2B5EF4-FFF2-40B4-BE49-F238E27FC236}">
              <a16:creationId xmlns:a16="http://schemas.microsoft.com/office/drawing/2014/main" id="{F3403D28-94E0-4C22-8326-36FCA6CC8EC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6" name="Text Box 195">
          <a:extLst>
            <a:ext uri="{FF2B5EF4-FFF2-40B4-BE49-F238E27FC236}">
              <a16:creationId xmlns:a16="http://schemas.microsoft.com/office/drawing/2014/main" id="{9F08D603-3E9D-4FBB-B68A-201A5B47645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7" name="Text Box 196">
          <a:extLst>
            <a:ext uri="{FF2B5EF4-FFF2-40B4-BE49-F238E27FC236}">
              <a16:creationId xmlns:a16="http://schemas.microsoft.com/office/drawing/2014/main" id="{424D51ED-4509-4E22-AFEE-8E119592D5F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8" name="Text Box 197">
          <a:extLst>
            <a:ext uri="{FF2B5EF4-FFF2-40B4-BE49-F238E27FC236}">
              <a16:creationId xmlns:a16="http://schemas.microsoft.com/office/drawing/2014/main" id="{2B349444-8BE5-4F40-B515-257BDB4EDFB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9" name="Text Box 198">
          <a:extLst>
            <a:ext uri="{FF2B5EF4-FFF2-40B4-BE49-F238E27FC236}">
              <a16:creationId xmlns:a16="http://schemas.microsoft.com/office/drawing/2014/main" id="{B77C4E54-F8E8-4E0B-B474-A613EB83F1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0" name="Text Box 199">
          <a:extLst>
            <a:ext uri="{FF2B5EF4-FFF2-40B4-BE49-F238E27FC236}">
              <a16:creationId xmlns:a16="http://schemas.microsoft.com/office/drawing/2014/main" id="{42109626-408C-42D1-8528-E6BEC126913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1" name="Text Box 200">
          <a:extLst>
            <a:ext uri="{FF2B5EF4-FFF2-40B4-BE49-F238E27FC236}">
              <a16:creationId xmlns:a16="http://schemas.microsoft.com/office/drawing/2014/main" id="{B779FBED-76D5-4BD0-B1E0-6A5EDA0D4E3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2" name="Text Box 201">
          <a:extLst>
            <a:ext uri="{FF2B5EF4-FFF2-40B4-BE49-F238E27FC236}">
              <a16:creationId xmlns:a16="http://schemas.microsoft.com/office/drawing/2014/main" id="{366885BF-CF45-4FA4-818C-D5E2319794A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3" name="Text Box 202">
          <a:extLst>
            <a:ext uri="{FF2B5EF4-FFF2-40B4-BE49-F238E27FC236}">
              <a16:creationId xmlns:a16="http://schemas.microsoft.com/office/drawing/2014/main" id="{3395A415-869F-47B5-A0D6-5CD31A1EAED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4" name="Text Box 203">
          <a:extLst>
            <a:ext uri="{FF2B5EF4-FFF2-40B4-BE49-F238E27FC236}">
              <a16:creationId xmlns:a16="http://schemas.microsoft.com/office/drawing/2014/main" id="{B006C5F9-41E5-4CB0-9CD7-AE0B1B86E0E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31EEDE04-239D-47FE-B0EB-4F3396FA473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8E3D5B3F-2A06-4928-8F11-278261600EA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7" name="Text Box 206">
          <a:extLst>
            <a:ext uri="{FF2B5EF4-FFF2-40B4-BE49-F238E27FC236}">
              <a16:creationId xmlns:a16="http://schemas.microsoft.com/office/drawing/2014/main" id="{0E25AE08-6449-4625-BB77-B523ABD9D73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8" name="Text Box 207">
          <a:extLst>
            <a:ext uri="{FF2B5EF4-FFF2-40B4-BE49-F238E27FC236}">
              <a16:creationId xmlns:a16="http://schemas.microsoft.com/office/drawing/2014/main" id="{65C40655-8F3C-416B-83F6-7CF9DCC99A5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9" name="Text Box 208">
          <a:extLst>
            <a:ext uri="{FF2B5EF4-FFF2-40B4-BE49-F238E27FC236}">
              <a16:creationId xmlns:a16="http://schemas.microsoft.com/office/drawing/2014/main" id="{9431C891-C21B-4D32-9606-407B51E987F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0" name="Text Box 209">
          <a:extLst>
            <a:ext uri="{FF2B5EF4-FFF2-40B4-BE49-F238E27FC236}">
              <a16:creationId xmlns:a16="http://schemas.microsoft.com/office/drawing/2014/main" id="{2758132E-BF17-424D-9B20-8F348FC22EB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1" name="Text Box 210">
          <a:extLst>
            <a:ext uri="{FF2B5EF4-FFF2-40B4-BE49-F238E27FC236}">
              <a16:creationId xmlns:a16="http://schemas.microsoft.com/office/drawing/2014/main" id="{0AB8F870-4F30-4D8B-86C6-A7005357266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2" name="Text Box 211">
          <a:extLst>
            <a:ext uri="{FF2B5EF4-FFF2-40B4-BE49-F238E27FC236}">
              <a16:creationId xmlns:a16="http://schemas.microsoft.com/office/drawing/2014/main" id="{EF44D4C6-CFA2-4D1D-90F0-35941446BE4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3" name="Text Box 212">
          <a:extLst>
            <a:ext uri="{FF2B5EF4-FFF2-40B4-BE49-F238E27FC236}">
              <a16:creationId xmlns:a16="http://schemas.microsoft.com/office/drawing/2014/main" id="{0F863707-8CA6-4549-A5C8-0E71BA0202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4" name="Text Box 213">
          <a:extLst>
            <a:ext uri="{FF2B5EF4-FFF2-40B4-BE49-F238E27FC236}">
              <a16:creationId xmlns:a16="http://schemas.microsoft.com/office/drawing/2014/main" id="{A33F48EC-5F1A-48EA-92AE-6ABD4EAD3ED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5" name="Text Box 214">
          <a:extLst>
            <a:ext uri="{FF2B5EF4-FFF2-40B4-BE49-F238E27FC236}">
              <a16:creationId xmlns:a16="http://schemas.microsoft.com/office/drawing/2014/main" id="{EC853226-6209-4403-9278-3CCFF0C0DBC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6" name="Text Box 215">
          <a:extLst>
            <a:ext uri="{FF2B5EF4-FFF2-40B4-BE49-F238E27FC236}">
              <a16:creationId xmlns:a16="http://schemas.microsoft.com/office/drawing/2014/main" id="{92E96AF0-DB98-4EE8-987C-A8EF9652A34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7" name="Text Box 216">
          <a:extLst>
            <a:ext uri="{FF2B5EF4-FFF2-40B4-BE49-F238E27FC236}">
              <a16:creationId xmlns:a16="http://schemas.microsoft.com/office/drawing/2014/main" id="{6237A29F-2D37-4B40-897C-A79DAA26FBD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8" name="Text Box 217">
          <a:extLst>
            <a:ext uri="{FF2B5EF4-FFF2-40B4-BE49-F238E27FC236}">
              <a16:creationId xmlns:a16="http://schemas.microsoft.com/office/drawing/2014/main" id="{C17D32B2-BD07-488C-A482-2734E68C6B6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9" name="Text Box 218">
          <a:extLst>
            <a:ext uri="{FF2B5EF4-FFF2-40B4-BE49-F238E27FC236}">
              <a16:creationId xmlns:a16="http://schemas.microsoft.com/office/drawing/2014/main" id="{D34E144E-9218-4150-B7B4-A586BE150E4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0" name="Text Box 219">
          <a:extLst>
            <a:ext uri="{FF2B5EF4-FFF2-40B4-BE49-F238E27FC236}">
              <a16:creationId xmlns:a16="http://schemas.microsoft.com/office/drawing/2014/main" id="{C75AF3E0-A997-4339-8369-9DC59A7F865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1" name="Text Box 220">
          <a:extLst>
            <a:ext uri="{FF2B5EF4-FFF2-40B4-BE49-F238E27FC236}">
              <a16:creationId xmlns:a16="http://schemas.microsoft.com/office/drawing/2014/main" id="{CE05646A-0137-4A21-B44F-9AF0866CC24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2" name="Text Box 221">
          <a:extLst>
            <a:ext uri="{FF2B5EF4-FFF2-40B4-BE49-F238E27FC236}">
              <a16:creationId xmlns:a16="http://schemas.microsoft.com/office/drawing/2014/main" id="{C01458F7-E382-4CA7-8375-1055F723730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3" name="Text Box 222">
          <a:extLst>
            <a:ext uri="{FF2B5EF4-FFF2-40B4-BE49-F238E27FC236}">
              <a16:creationId xmlns:a16="http://schemas.microsoft.com/office/drawing/2014/main" id="{EC73A609-F5B8-4CF2-8355-3B58770ED63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4" name="Text Box 223">
          <a:extLst>
            <a:ext uri="{FF2B5EF4-FFF2-40B4-BE49-F238E27FC236}">
              <a16:creationId xmlns:a16="http://schemas.microsoft.com/office/drawing/2014/main" id="{FF9076EF-6C66-492F-ADB4-409DD8544F1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5" name="Text Box 224">
          <a:extLst>
            <a:ext uri="{FF2B5EF4-FFF2-40B4-BE49-F238E27FC236}">
              <a16:creationId xmlns:a16="http://schemas.microsoft.com/office/drawing/2014/main" id="{28493473-1CFC-4466-B46D-519E57C926F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6" name="Text Box 225">
          <a:extLst>
            <a:ext uri="{FF2B5EF4-FFF2-40B4-BE49-F238E27FC236}">
              <a16:creationId xmlns:a16="http://schemas.microsoft.com/office/drawing/2014/main" id="{D3EF1EC1-88DF-4C8D-BA10-E1DB67F05C3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7" name="Text Box 226">
          <a:extLst>
            <a:ext uri="{FF2B5EF4-FFF2-40B4-BE49-F238E27FC236}">
              <a16:creationId xmlns:a16="http://schemas.microsoft.com/office/drawing/2014/main" id="{FA7A6990-CA78-46FC-AAF1-696976DA847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8" name="Text Box 227">
          <a:extLst>
            <a:ext uri="{FF2B5EF4-FFF2-40B4-BE49-F238E27FC236}">
              <a16:creationId xmlns:a16="http://schemas.microsoft.com/office/drawing/2014/main" id="{76026898-3DFD-47AC-8F7A-B7ACC7A3DAD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9" name="Text Box 228">
          <a:extLst>
            <a:ext uri="{FF2B5EF4-FFF2-40B4-BE49-F238E27FC236}">
              <a16:creationId xmlns:a16="http://schemas.microsoft.com/office/drawing/2014/main" id="{0B777DB4-466D-408D-BFEF-BAE60F2EB98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90" name="Text Box 229">
          <a:extLst>
            <a:ext uri="{FF2B5EF4-FFF2-40B4-BE49-F238E27FC236}">
              <a16:creationId xmlns:a16="http://schemas.microsoft.com/office/drawing/2014/main" id="{D9A8C4EA-413F-4746-8990-D8A31E8AB32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91" name="Text Box 230">
          <a:extLst>
            <a:ext uri="{FF2B5EF4-FFF2-40B4-BE49-F238E27FC236}">
              <a16:creationId xmlns:a16="http://schemas.microsoft.com/office/drawing/2014/main" id="{FE08F2F6-9D67-4916-8860-D1E36D075A0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92" name="Text Box 231">
          <a:extLst>
            <a:ext uri="{FF2B5EF4-FFF2-40B4-BE49-F238E27FC236}">
              <a16:creationId xmlns:a16="http://schemas.microsoft.com/office/drawing/2014/main" id="{8B45A66A-76DA-4E6C-9269-85A27DEE07E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93" name="Text Box 232">
          <a:extLst>
            <a:ext uri="{FF2B5EF4-FFF2-40B4-BE49-F238E27FC236}">
              <a16:creationId xmlns:a16="http://schemas.microsoft.com/office/drawing/2014/main" id="{29269BB2-6BF0-4ED2-80A6-196E2455ACA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36</xdr:col>
      <xdr:colOff>211734</xdr:colOff>
      <xdr:row>142</xdr:row>
      <xdr:rowOff>32096</xdr:rowOff>
    </xdr:from>
    <xdr:to>
      <xdr:col>50</xdr:col>
      <xdr:colOff>243831</xdr:colOff>
      <xdr:row>147</xdr:row>
      <xdr:rowOff>55043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57455ADB-3E14-446F-AB7A-B547153A38E3}"/>
            </a:ext>
          </a:extLst>
        </xdr:cNvPr>
        <xdr:cNvSpPr txBox="1">
          <a:spLocks noChangeArrowheads="1"/>
        </xdr:cNvSpPr>
      </xdr:nvSpPr>
      <xdr:spPr bwMode="auto">
        <a:xfrm>
          <a:off x="12800609" y="42862846"/>
          <a:ext cx="4032597" cy="18485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(นางเพียรเพ็ญ  ภู่อิสริยะกุล)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สำนักงานเขตพื้นที่การศึกษาประถมศึกษาสงขลา  เขต  2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        กรกฎาคม  2564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150373</xdr:colOff>
      <xdr:row>141</xdr:row>
      <xdr:rowOff>176743</xdr:rowOff>
    </xdr:from>
    <xdr:to>
      <xdr:col>52</xdr:col>
      <xdr:colOff>146049</xdr:colOff>
      <xdr:row>146</xdr:row>
      <xdr:rowOff>132715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2374123" y="5986993"/>
          <a:ext cx="3297676" cy="15593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(นางเพียรเพ็ญ  ภู่อิสริยะกุล.)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สำนักงานเขตพื้นที่การศึกษาประถมศึกษาสงขลา  เขต 2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          กรกฎาคม  2564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2" name="Text Box 155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4" name="Text Box 157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5" name="Text Box 158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0" name="Text Box 163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1" name="Text Box 164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2" name="Text Box 165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3" name="Text Box 166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4" name="Text Box 167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5" name="Text Box 168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6" name="Text Box 169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7" name="Text Box 170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8" name="Text Box 171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39" name="Text Box 172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0" name="Text Box 173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1" name="Text Box 174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2" name="Text Box 175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3" name="Text Box 176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4" name="Text Box 177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5" name="Text Box 178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6" name="Text Box 179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7" name="Text Box 180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8" name="Text Box 18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49" name="Text Box 182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0" name="Text Box 183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1" name="Text Box 184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2" name="Text Box 185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3" name="Text Box 186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4" name="Text Box 187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5" name="Text Box 188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6" name="Text Box 189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7" name="Text Box 190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8" name="Text Box 191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59" name="Text Box 192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0" name="Text Box 193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8" name="Text Box 211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79" name="Text Box 212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0" name="Text Box 213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1" name="Text Box 214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2" name="Text Box 215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3" name="Text Box 216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4" name="Text Box 217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5" name="Text Box 218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6" name="Text Box 219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7" name="Text Box 220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8" name="Text Box 221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89" name="Text Box 222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0" name="Text Box 223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1" name="Text Box 224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2" name="Text Box 225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3" name="Text Box 226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4" name="Text Box 227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5" name="Text Box 228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6" name="Text Box 229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7" name="Text Box 230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8" name="Text Box 231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99" name="Text Box 232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0" name="Text Box 141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1" name="Text Box 142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2" name="Text Box 143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3" name="Text Box 144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4" name="Text Box 145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5" name="Text Box 146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6" name="Text Box 147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7" name="Text Box 141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8" name="Text Box 142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9" name="Text Box 143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0" name="Text Box 144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1" name="Text Box 145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2" name="Text Box 146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3" name="Text Box 147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5" name="Text Box 150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6" name="Text Box 151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7" name="Text Box 152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8" name="Text Box 153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19" name="Text Box 154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0" name="Text Box 155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1" name="Text Box 156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2" name="Text Box 157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3" name="Text Box 158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4" name="Text Box 159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5" name="Text Box 160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6" name="Text Box 161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7" name="Text Box 162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8" name="Text Box 163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29" name="Text Box 164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0" name="Text Box 165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1" name="Text Box 166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2" name="Text Box 167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3" name="Text Box 168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4" name="Text Box 169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5" name="Text Box 170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6" name="Text Box 171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7" name="Text Box 172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8" name="Text Box 173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39" name="Text Box 174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0" name="Text Box 175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1" name="Text Box 176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2" name="Text Box 177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3" name="Text Box 178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4" name="Text Box 179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5" name="Text Box 180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6" name="Text Box 181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8" name="Text Box 183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49" name="Text Box 184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0" name="Text Box 185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1" name="Text Box 186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2" name="Text Box 187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3" name="Text Box 188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4" name="Text Box 189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5" name="Text Box 190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6" name="Text Box 191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7" name="Text Box 192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8" name="Text Box 193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59" name="Text Box 194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0" name="Text Box 195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1" name="Text Box 196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2" name="Text Box 197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3" name="Text Box 198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4" name="Text Box 199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5" name="Text Box 200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6" name="Text Box 201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7" name="Text Box 202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8" name="Text Box 203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1" name="Text Box 206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2" name="Text Box 207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3" name="Text Box 208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4" name="Text Box 209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5" name="Text Box 210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6" name="Text Box 211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7" name="Text Box 212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8" name="Text Box 213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79" name="Text Box 214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0" name="Text Box 215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1" name="Text Box 216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2" name="Text Box 217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3" name="Text Box 218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4" name="Text Box 219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5" name="Text Box 220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6" name="Text Box 221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7" name="Text Box 222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8" name="Text Box 223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89" name="Text Box 224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0" name="Text Box 225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1" name="Text Box 226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2" name="Text Box 227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3" name="Text Box 228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4" name="Text Box 229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5" name="Text Box 230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6" name="Text Box 231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161</xdr:row>
      <xdr:rowOff>0</xdr:rowOff>
    </xdr:from>
    <xdr:to>
      <xdr:col>38</xdr:col>
      <xdr:colOff>0</xdr:colOff>
      <xdr:row>161</xdr:row>
      <xdr:rowOff>0</xdr:rowOff>
    </xdr:to>
    <xdr:sp macro="" textlink="">
      <xdr:nvSpPr>
        <xdr:cNvPr id="197" name="Text Box 232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8" name="Text Box 141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9" name="Text Box 142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0" name="Text Box 143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1" name="Text Box 144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2" name="Text Box 145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3" name="Text Box 146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4" name="Text Box 147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5" name="Text Box 141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6" name="Text Box 142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7" name="Text Box 143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8" name="Text Box 144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9" name="Text Box 145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0" name="Text Box 146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1" name="Text Box 147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2" name="Text Box 149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3" name="Text Box 150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4" name="Text Box 151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5" name="Text Box 152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6" name="Text Box 153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7" name="Text Box 154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8" name="Text Box 155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19" name="Text Box 156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0" name="Text Box 157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1" name="Text Box 158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6" name="Text Box 163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7" name="Text Box 164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8" name="Text Box 165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29" name="Text Box 166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0" name="Text Box 167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1" name="Text Box 168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2" name="Text Box 169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3" name="Text Box 170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4" name="Text Box 171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5" name="Text Box 172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6" name="Text Box 173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7" name="Text Box 174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8" name="Text Box 175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39" name="Text Box 176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0" name="Text Box 177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1" name="Text Box 178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2" name="Text Box 179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3" name="Text Box 180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6" name="Text Box 183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7" name="Text Box 184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8" name="Text Box 185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49" name="Text Box 186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0" name="Text Box 187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1" name="Text Box 188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2" name="Text Box 189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3" name="Text Box 190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4" name="Text Box 191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5" name="Text Box 192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6" name="Text Box 193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7" name="Text Box 194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8" name="Text Box 195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59" name="Text Box 196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0" name="Text Box 197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1" name="Text Box 198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2" name="Text Box 199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3" name="Text Box 200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4" name="Text Box 201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5" name="Text Box 202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6" name="Text Box 203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69" name="Text Box 206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0" name="Text Box 207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1" name="Text Box 208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2" name="Text Box 209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3" name="Text Box 210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4" name="Text Box 211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5" name="Text Box 212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6" name="Text Box 213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7" name="Text Box 214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8" name="Text Box 215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79" name="Text Box 216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0" name="Text Box 217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1" name="Text Box 218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2" name="Text Box 219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3" name="Text Box 220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4" name="Text Box 221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5" name="Text Box 222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6" name="Text Box 223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7" name="Text Box 224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8" name="Text Box 225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89" name="Text Box 226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0" name="Text Box 227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1" name="Text Box 228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2" name="Text Box 229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3" name="Text Box 230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4" name="Text Box 231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295" name="Text Box 232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6" name="Text Box 141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7" name="Text Box 142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8" name="Text Box 143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9" name="Text Box 144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0" name="Text Box 145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1" name="Text Box 146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2" name="Text Box 147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3" name="Text Box 141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4" name="Text Box 142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5" name="Text Box 143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6" name="Text Box 144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7" name="Text Box 145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8" name="Text Box 146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9" name="Text Box 147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0" name="Text Box 14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1" name="Text Box 15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2" name="Text Box 15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3" name="Text Box 15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4" name="Text Box 15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5" name="Text Box 15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6" name="Text Box 15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7" name="Text Box 15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8" name="Text Box 15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19" name="Text Box 15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0" name="Text Box 15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1" name="Text Box 16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2" name="Text Box 16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3" name="Text Box 16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4" name="Text Box 16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5" name="Text Box 16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6" name="Text Box 16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7" name="Text Box 16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8" name="Text Box 16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29" name="Text Box 16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0" name="Text Box 16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1" name="Text Box 17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2" name="Text Box 17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3" name="Text Box 17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4" name="Text Box 17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5" name="Text Box 17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6" name="Text Box 17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7" name="Text Box 17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8" name="Text Box 17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39" name="Text Box 17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0" name="Text Box 17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1" name="Text Box 18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2" name="Text Box 18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3" name="Text Box 18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4" name="Text Box 18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5" name="Text Box 18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6" name="Text Box 18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7" name="Text Box 18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8" name="Text Box 18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49" name="Text Box 18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0" name="Text Box 18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1" name="Text Box 19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2" name="Text Box 19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3" name="Text Box 19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4" name="Text Box 19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5" name="Text Box 19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6" name="Text Box 19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7" name="Text Box 19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8" name="Text Box 19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59" name="Text Box 19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0" name="Text Box 19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1" name="Text Box 20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2" name="Text Box 20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3" name="Text Box 20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4" name="Text Box 20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7" name="Text Box 20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8" name="Text Box 20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69" name="Text Box 20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0" name="Text Box 20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1" name="Text Box 21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2" name="Text Box 21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3" name="Text Box 21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4" name="Text Box 21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5" name="Text Box 21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6" name="Text Box 21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7" name="Text Box 21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8" name="Text Box 21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79" name="Text Box 21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0" name="Text Box 21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1" name="Text Box 22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2" name="Text Box 22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3" name="Text Box 22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4" name="Text Box 22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5" name="Text Box 22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6" name="Text Box 22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7" name="Text Box 22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8" name="Text Box 22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89" name="Text Box 22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90" name="Text Box 22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91" name="Text Box 23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92" name="Text Box 23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171</xdr:row>
      <xdr:rowOff>0</xdr:rowOff>
    </xdr:from>
    <xdr:to>
      <xdr:col>40</xdr:col>
      <xdr:colOff>0</xdr:colOff>
      <xdr:row>171</xdr:row>
      <xdr:rowOff>0</xdr:rowOff>
    </xdr:to>
    <xdr:sp macro="" textlink="">
      <xdr:nvSpPr>
        <xdr:cNvPr id="393" name="Text Box 23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268464</xdr:colOff>
      <xdr:row>142</xdr:row>
      <xdr:rowOff>27895</xdr:rowOff>
    </xdr:from>
    <xdr:to>
      <xdr:col>52</xdr:col>
      <xdr:colOff>105858</xdr:colOff>
      <xdr:row>147</xdr:row>
      <xdr:rowOff>12555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SpPr txBox="1">
          <a:spLocks noChangeArrowheads="1"/>
        </xdr:cNvSpPr>
      </xdr:nvSpPr>
      <xdr:spPr bwMode="auto">
        <a:xfrm>
          <a:off x="13246277" y="5611926"/>
          <a:ext cx="4123644" cy="15800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(นางเพียรเพ็ญ  ภู่อิสริยะกุล)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สำนักงานเขตพื้นที่การศึกษาประถมศึกษาสงขลา  เขต 2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        กรกฎาคม  2564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102316</xdr:colOff>
      <xdr:row>141</xdr:row>
      <xdr:rowOff>238125</xdr:rowOff>
    </xdr:from>
    <xdr:to>
      <xdr:col>51</xdr:col>
      <xdr:colOff>47625</xdr:colOff>
      <xdr:row>147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60F3EE1-5E4C-4FB5-9EF1-E873A9561D9D}"/>
            </a:ext>
          </a:extLst>
        </xdr:cNvPr>
        <xdr:cNvSpPr txBox="1">
          <a:spLocks noChangeArrowheads="1"/>
        </xdr:cNvSpPr>
      </xdr:nvSpPr>
      <xdr:spPr bwMode="auto">
        <a:xfrm>
          <a:off x="10865566" y="39211250"/>
          <a:ext cx="3517184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(นางเพียรเพ็ญ  ภู่อิสริยะกุล)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สำนักงานเขตพื้นที่การศึกษาประถมศึกษาสงขลา  เขต 2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        กรกฎาคม  2564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2" name="Text Box 15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4" name="Text Box 157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5" name="Text Box 158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0" name="Text Box 163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1" name="Text Box 164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2" name="Text Box 165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3" name="Text Box 166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4" name="Text Box 167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5" name="Text Box 168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6" name="Text Box 169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7" name="Text Box 170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8" name="Text Box 171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39" name="Text Box 172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0" name="Text Box 173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1" name="Text Box 174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2" name="Text Box 175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3" name="Text Box 176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4" name="Text Box 177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5" name="Text Box 178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6" name="Text Box 179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7" name="Text Box 180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8" name="Text Box 18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49" name="Text Box 182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0" name="Text Box 183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1" name="Text Box 184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2" name="Text Box 185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3" name="Text Box 186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4" name="Text Box 187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5" name="Text Box 188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6" name="Text Box 189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7" name="Text Box 190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8" name="Text Box 19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59" name="Text Box 192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0" name="Text Box 193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8" name="Text Box 211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79" name="Text Box 212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0" name="Text Box 213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1" name="Text Box 214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2" name="Text Box 215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3" name="Text Box 216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4" name="Text Box 217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5" name="Text Box 218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6" name="Text Box 219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7" name="Text Box 220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8" name="Text Box 221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89" name="Text Box 222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0" name="Text Box 223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1" name="Text Box 224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2" name="Text Box 225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3" name="Text Box 226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4" name="Text Box 227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5" name="Text Box 228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6" name="Text Box 229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7" name="Text Box 230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8" name="Text Box 231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99" name="Text Box 232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0" name="Text Box 141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1" name="Text Box 142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2" name="Text Box 143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3" name="Text Box 144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4" name="Text Box 145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5" name="Text Box 146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6" name="Text Box 147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7" name="Text Box 141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8" name="Text Box 142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9" name="Text Box 143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0" name="Text Box 144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1" name="Text Box 145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2" name="Text Box 146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3" name="Text Box 147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15" name="Text Box 150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16" name="Text Box 151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17" name="Text Box 152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18" name="Text Box 153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19" name="Text Box 154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0" name="Text Box 155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1" name="Text Box 156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2" name="Text Box 157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3" name="Text Box 158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4" name="Text Box 159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5" name="Text Box 160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6" name="Text Box 161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7" name="Text Box 162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8" name="Text Box 163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29" name="Text Box 164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0" name="Text Box 165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1" name="Text Box 166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2" name="Text Box 167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3" name="Text Box 168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4" name="Text Box 169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5" name="Text Box 170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6" name="Text Box 171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7" name="Text Box 172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8" name="Text Box 173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39" name="Text Box 174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0" name="Text Box 175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1" name="Text Box 176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2" name="Text Box 177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3" name="Text Box 178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4" name="Text Box 179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5" name="Text Box 180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6" name="Text Box 181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8" name="Text Box 183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49" name="Text Box 184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0" name="Text Box 185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1" name="Text Box 186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2" name="Text Box 187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3" name="Text Box 188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4" name="Text Box 189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5" name="Text Box 190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6" name="Text Box 191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7" name="Text Box 192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8" name="Text Box 193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59" name="Text Box 194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0" name="Text Box 195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1" name="Text Box 196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2" name="Text Box 197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3" name="Text Box 198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4" name="Text Box 199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5" name="Text Box 200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6" name="Text Box 201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7" name="Text Box 202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8" name="Text Box 203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1" name="Text Box 206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2" name="Text Box 207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3" name="Text Box 208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4" name="Text Box 209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5" name="Text Box 210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6" name="Text Box 211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7" name="Text Box 212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8" name="Text Box 213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79" name="Text Box 214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0" name="Text Box 215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1" name="Text Box 216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2" name="Text Box 217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3" name="Text Box 218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4" name="Text Box 219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5" name="Text Box 220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6" name="Text Box 221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7" name="Text Box 222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8" name="Text Box 223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89" name="Text Box 224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90" name="Text Box 225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91" name="Text Box 226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92" name="Text Box 227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93" name="Text Box 228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94" name="Text Box 229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95" name="Text Box 230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96" name="Text Box 231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163</xdr:row>
      <xdr:rowOff>0</xdr:rowOff>
    </xdr:from>
    <xdr:to>
      <xdr:col>38</xdr:col>
      <xdr:colOff>0</xdr:colOff>
      <xdr:row>163</xdr:row>
      <xdr:rowOff>0</xdr:rowOff>
    </xdr:to>
    <xdr:sp macro="" textlink="">
      <xdr:nvSpPr>
        <xdr:cNvPr id="197" name="Text Box 232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8" name="Text Box 141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9" name="Text Box 142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0" name="Text Box 143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1" name="Text Box 144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2" name="Text Box 145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3" name="Text Box 146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4" name="Text Box 147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5" name="Text Box 141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6" name="Text Box 142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7" name="Text Box 143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8" name="Text Box 144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9" name="Text Box 145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0" name="Text Box 146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1" name="Text Box 147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12" name="Text Box 149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13" name="Text Box 150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14" name="Text Box 151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15" name="Text Box 152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16" name="Text Box 153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17" name="Text Box 154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18" name="Text Box 155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19" name="Text Box 156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0" name="Text Box 157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1" name="Text Box 158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6" name="Text Box 163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7" name="Text Box 164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8" name="Text Box 165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29" name="Text Box 166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0" name="Text Box 167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1" name="Text Box 168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2" name="Text Box 169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3" name="Text Box 170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4" name="Text Box 171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5" name="Text Box 172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6" name="Text Box 173">
          <a:extLst>
            <a:ext uri="{FF2B5EF4-FFF2-40B4-BE49-F238E27FC236}">
              <a16:creationId xmlns:a16="http://schemas.microsoft.com/office/drawing/2014/main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7" name="Text Box 174">
          <a:extLst>
            <a:ext uri="{FF2B5EF4-FFF2-40B4-BE49-F238E27FC236}">
              <a16:creationId xmlns:a16="http://schemas.microsoft.com/office/drawing/2014/main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8" name="Text Box 175">
          <a:extLst>
            <a:ext uri="{FF2B5EF4-FFF2-40B4-BE49-F238E27FC236}">
              <a16:creationId xmlns:a16="http://schemas.microsoft.com/office/drawing/2014/main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39" name="Text Box 176">
          <a:extLst>
            <a:ext uri="{FF2B5EF4-FFF2-40B4-BE49-F238E27FC236}">
              <a16:creationId xmlns:a16="http://schemas.microsoft.com/office/drawing/2014/main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0" name="Text Box 177">
          <a:extLst>
            <a:ext uri="{FF2B5EF4-FFF2-40B4-BE49-F238E27FC236}">
              <a16:creationId xmlns:a16="http://schemas.microsoft.com/office/drawing/2014/main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1" name="Text Box 178">
          <a:extLst>
            <a:ext uri="{FF2B5EF4-FFF2-40B4-BE49-F238E27FC236}">
              <a16:creationId xmlns:a16="http://schemas.microsoft.com/office/drawing/2014/main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2" name="Text Box 179">
          <a:extLst>
            <a:ext uri="{FF2B5EF4-FFF2-40B4-BE49-F238E27FC236}">
              <a16:creationId xmlns:a16="http://schemas.microsoft.com/office/drawing/2014/main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3" name="Text Box 180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6" name="Text Box 183">
          <a:extLst>
            <a:ext uri="{FF2B5EF4-FFF2-40B4-BE49-F238E27FC236}">
              <a16:creationId xmlns:a16="http://schemas.microsoft.com/office/drawing/2014/main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7" name="Text Box 184">
          <a:extLst>
            <a:ext uri="{FF2B5EF4-FFF2-40B4-BE49-F238E27FC236}">
              <a16:creationId xmlns:a16="http://schemas.microsoft.com/office/drawing/2014/main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8" name="Text Box 185">
          <a:extLst>
            <a:ext uri="{FF2B5EF4-FFF2-40B4-BE49-F238E27FC236}">
              <a16:creationId xmlns:a16="http://schemas.microsoft.com/office/drawing/2014/main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49" name="Text Box 186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0" name="Text Box 187">
          <a:extLst>
            <a:ext uri="{FF2B5EF4-FFF2-40B4-BE49-F238E27FC236}">
              <a16:creationId xmlns:a16="http://schemas.microsoft.com/office/drawing/2014/main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1" name="Text Box 188">
          <a:extLst>
            <a:ext uri="{FF2B5EF4-FFF2-40B4-BE49-F238E27FC236}">
              <a16:creationId xmlns:a16="http://schemas.microsoft.com/office/drawing/2014/main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2" name="Text Box 189">
          <a:extLst>
            <a:ext uri="{FF2B5EF4-FFF2-40B4-BE49-F238E27FC236}">
              <a16:creationId xmlns:a16="http://schemas.microsoft.com/office/drawing/2014/main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3" name="Text Box 190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4" name="Text Box 191">
          <a:extLst>
            <a:ext uri="{FF2B5EF4-FFF2-40B4-BE49-F238E27FC236}">
              <a16:creationId xmlns:a16="http://schemas.microsoft.com/office/drawing/2014/main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5" name="Text Box 192">
          <a:extLst>
            <a:ext uri="{FF2B5EF4-FFF2-40B4-BE49-F238E27FC236}">
              <a16:creationId xmlns:a16="http://schemas.microsoft.com/office/drawing/2014/main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6" name="Text Box 193">
          <a:extLst>
            <a:ext uri="{FF2B5EF4-FFF2-40B4-BE49-F238E27FC236}">
              <a16:creationId xmlns:a16="http://schemas.microsoft.com/office/drawing/2014/main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7" name="Text Box 194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8" name="Text Box 195">
          <a:extLst>
            <a:ext uri="{FF2B5EF4-FFF2-40B4-BE49-F238E27FC236}">
              <a16:creationId xmlns:a16="http://schemas.microsoft.com/office/drawing/2014/main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59" name="Text Box 196">
          <a:extLst>
            <a:ext uri="{FF2B5EF4-FFF2-40B4-BE49-F238E27FC236}">
              <a16:creationId xmlns:a16="http://schemas.microsoft.com/office/drawing/2014/main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0" name="Text Box 197">
          <a:extLst>
            <a:ext uri="{FF2B5EF4-FFF2-40B4-BE49-F238E27FC236}">
              <a16:creationId xmlns:a16="http://schemas.microsoft.com/office/drawing/2014/main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1" name="Text Box 198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2" name="Text Box 199">
          <a:extLst>
            <a:ext uri="{FF2B5EF4-FFF2-40B4-BE49-F238E27FC236}">
              <a16:creationId xmlns:a16="http://schemas.microsoft.com/office/drawing/2014/main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3" name="Text Box 200">
          <a:extLst>
            <a:ext uri="{FF2B5EF4-FFF2-40B4-BE49-F238E27FC236}">
              <a16:creationId xmlns:a16="http://schemas.microsoft.com/office/drawing/2014/main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4" name="Text Box 201">
          <a:extLst>
            <a:ext uri="{FF2B5EF4-FFF2-40B4-BE49-F238E27FC236}">
              <a16:creationId xmlns:a16="http://schemas.microsoft.com/office/drawing/2014/main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5" name="Text Box 202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6" name="Text Box 203">
          <a:extLst>
            <a:ext uri="{FF2B5EF4-FFF2-40B4-BE49-F238E27FC236}">
              <a16:creationId xmlns:a16="http://schemas.microsoft.com/office/drawing/2014/main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69" name="Text Box 206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0" name="Text Box 207">
          <a:extLst>
            <a:ext uri="{FF2B5EF4-FFF2-40B4-BE49-F238E27FC236}">
              <a16:creationId xmlns:a16="http://schemas.microsoft.com/office/drawing/2014/main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1" name="Text Box 208">
          <a:extLst>
            <a:ext uri="{FF2B5EF4-FFF2-40B4-BE49-F238E27FC236}">
              <a16:creationId xmlns:a16="http://schemas.microsoft.com/office/drawing/2014/main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2" name="Text Box 209">
          <a:extLst>
            <a:ext uri="{FF2B5EF4-FFF2-40B4-BE49-F238E27FC236}">
              <a16:creationId xmlns:a16="http://schemas.microsoft.com/office/drawing/2014/main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3" name="Text Box 210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4" name="Text Box 211">
          <a:extLst>
            <a:ext uri="{FF2B5EF4-FFF2-40B4-BE49-F238E27FC236}">
              <a16:creationId xmlns:a16="http://schemas.microsoft.com/office/drawing/2014/main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5" name="Text Box 212">
          <a:extLst>
            <a:ext uri="{FF2B5EF4-FFF2-40B4-BE49-F238E27FC236}">
              <a16:creationId xmlns:a16="http://schemas.microsoft.com/office/drawing/2014/main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6" name="Text Box 213">
          <a:extLst>
            <a:ext uri="{FF2B5EF4-FFF2-40B4-BE49-F238E27FC236}">
              <a16:creationId xmlns:a16="http://schemas.microsoft.com/office/drawing/2014/main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7" name="Text Box 214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8" name="Text Box 215">
          <a:extLst>
            <a:ext uri="{FF2B5EF4-FFF2-40B4-BE49-F238E27FC236}">
              <a16:creationId xmlns:a16="http://schemas.microsoft.com/office/drawing/2014/main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79" name="Text Box 216">
          <a:extLst>
            <a:ext uri="{FF2B5EF4-FFF2-40B4-BE49-F238E27FC236}">
              <a16:creationId xmlns:a16="http://schemas.microsoft.com/office/drawing/2014/main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0" name="Text Box 217">
          <a:extLst>
            <a:ext uri="{FF2B5EF4-FFF2-40B4-BE49-F238E27FC236}">
              <a16:creationId xmlns:a16="http://schemas.microsoft.com/office/drawing/2014/main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1" name="Text Box 218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2" name="Text Box 219">
          <a:extLst>
            <a:ext uri="{FF2B5EF4-FFF2-40B4-BE49-F238E27FC236}">
              <a16:creationId xmlns:a16="http://schemas.microsoft.com/office/drawing/2014/main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3" name="Text Box 220">
          <a:extLst>
            <a:ext uri="{FF2B5EF4-FFF2-40B4-BE49-F238E27FC236}">
              <a16:creationId xmlns:a16="http://schemas.microsoft.com/office/drawing/2014/main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4" name="Text Box 221">
          <a:extLst>
            <a:ext uri="{FF2B5EF4-FFF2-40B4-BE49-F238E27FC236}">
              <a16:creationId xmlns:a16="http://schemas.microsoft.com/office/drawing/2014/main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5" name="Text Box 222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6" name="Text Box 223">
          <a:extLst>
            <a:ext uri="{FF2B5EF4-FFF2-40B4-BE49-F238E27FC236}">
              <a16:creationId xmlns:a16="http://schemas.microsoft.com/office/drawing/2014/main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7" name="Text Box 224">
          <a:extLst>
            <a:ext uri="{FF2B5EF4-FFF2-40B4-BE49-F238E27FC236}">
              <a16:creationId xmlns:a16="http://schemas.microsoft.com/office/drawing/2014/main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8" name="Text Box 225">
          <a:extLst>
            <a:ext uri="{FF2B5EF4-FFF2-40B4-BE49-F238E27FC236}">
              <a16:creationId xmlns:a16="http://schemas.microsoft.com/office/drawing/2014/main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89" name="Text Box 226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90" name="Text Box 227">
          <a:extLst>
            <a:ext uri="{FF2B5EF4-FFF2-40B4-BE49-F238E27FC236}">
              <a16:creationId xmlns:a16="http://schemas.microsoft.com/office/drawing/2014/main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91" name="Text Box 228">
          <a:extLst>
            <a:ext uri="{FF2B5EF4-FFF2-40B4-BE49-F238E27FC236}">
              <a16:creationId xmlns:a16="http://schemas.microsoft.com/office/drawing/2014/main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92" name="Text Box 229">
          <a:extLst>
            <a:ext uri="{FF2B5EF4-FFF2-40B4-BE49-F238E27FC236}">
              <a16:creationId xmlns:a16="http://schemas.microsoft.com/office/drawing/2014/main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93" name="Text Box 230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94" name="Text Box 231">
          <a:extLst>
            <a:ext uri="{FF2B5EF4-FFF2-40B4-BE49-F238E27FC236}">
              <a16:creationId xmlns:a16="http://schemas.microsoft.com/office/drawing/2014/main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295" name="Text Box 232">
          <a:extLst>
            <a:ext uri="{FF2B5EF4-FFF2-40B4-BE49-F238E27FC236}">
              <a16:creationId xmlns:a16="http://schemas.microsoft.com/office/drawing/2014/main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6" name="Text Box 141">
          <a:extLst>
            <a:ext uri="{FF2B5EF4-FFF2-40B4-BE49-F238E27FC236}">
              <a16:creationId xmlns:a16="http://schemas.microsoft.com/office/drawing/2014/main" id="{00000000-0008-0000-0900-000028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7" name="Text Box 142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8" name="Text Box 143">
          <a:extLst>
            <a:ext uri="{FF2B5EF4-FFF2-40B4-BE49-F238E27FC236}">
              <a16:creationId xmlns:a16="http://schemas.microsoft.com/office/drawing/2014/main" id="{00000000-0008-0000-0900-00002A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9" name="Text Box 144">
          <a:extLst>
            <a:ext uri="{FF2B5EF4-FFF2-40B4-BE49-F238E27FC236}">
              <a16:creationId xmlns:a16="http://schemas.microsoft.com/office/drawing/2014/main" id="{00000000-0008-0000-0900-00002B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0" name="Text Box 145">
          <a:extLst>
            <a:ext uri="{FF2B5EF4-FFF2-40B4-BE49-F238E27FC236}">
              <a16:creationId xmlns:a16="http://schemas.microsoft.com/office/drawing/2014/main" id="{00000000-0008-0000-0900-00002C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1" name="Text Box 146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2" name="Text Box 147">
          <a:extLst>
            <a:ext uri="{FF2B5EF4-FFF2-40B4-BE49-F238E27FC236}">
              <a16:creationId xmlns:a16="http://schemas.microsoft.com/office/drawing/2014/main" id="{00000000-0008-0000-0900-00002E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3" name="Text Box 141">
          <a:extLst>
            <a:ext uri="{FF2B5EF4-FFF2-40B4-BE49-F238E27FC236}">
              <a16:creationId xmlns:a16="http://schemas.microsoft.com/office/drawing/2014/main" id="{00000000-0008-0000-0900-00002F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4" name="Text Box 142">
          <a:extLst>
            <a:ext uri="{FF2B5EF4-FFF2-40B4-BE49-F238E27FC236}">
              <a16:creationId xmlns:a16="http://schemas.microsoft.com/office/drawing/2014/main" id="{00000000-0008-0000-0900-000030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5" name="Text Box 143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6" name="Text Box 144">
          <a:extLst>
            <a:ext uri="{FF2B5EF4-FFF2-40B4-BE49-F238E27FC236}">
              <a16:creationId xmlns:a16="http://schemas.microsoft.com/office/drawing/2014/main" id="{00000000-0008-0000-0900-000032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7" name="Text Box 145">
          <a:extLst>
            <a:ext uri="{FF2B5EF4-FFF2-40B4-BE49-F238E27FC236}">
              <a16:creationId xmlns:a16="http://schemas.microsoft.com/office/drawing/2014/main" id="{00000000-0008-0000-0900-000033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8" name="Text Box 146">
          <a:extLst>
            <a:ext uri="{FF2B5EF4-FFF2-40B4-BE49-F238E27FC236}">
              <a16:creationId xmlns:a16="http://schemas.microsoft.com/office/drawing/2014/main" id="{00000000-0008-0000-0900-000034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9" name="Text Box 147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0" name="Text Box 149">
          <a:extLst>
            <a:ext uri="{FF2B5EF4-FFF2-40B4-BE49-F238E27FC236}">
              <a16:creationId xmlns:a16="http://schemas.microsoft.com/office/drawing/2014/main" id="{00000000-0008-0000-0900-00003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1" name="Text Box 150">
          <a:extLst>
            <a:ext uri="{FF2B5EF4-FFF2-40B4-BE49-F238E27FC236}">
              <a16:creationId xmlns:a16="http://schemas.microsoft.com/office/drawing/2014/main" id="{00000000-0008-0000-0900-00003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2" name="Text Box 151">
          <a:extLst>
            <a:ext uri="{FF2B5EF4-FFF2-40B4-BE49-F238E27FC236}">
              <a16:creationId xmlns:a16="http://schemas.microsoft.com/office/drawing/2014/main" id="{00000000-0008-0000-0900-00003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3" name="Text Box 152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4" name="Text Box 153">
          <a:extLst>
            <a:ext uri="{FF2B5EF4-FFF2-40B4-BE49-F238E27FC236}">
              <a16:creationId xmlns:a16="http://schemas.microsoft.com/office/drawing/2014/main" id="{00000000-0008-0000-0900-00003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5" name="Text Box 154">
          <a:extLst>
            <a:ext uri="{FF2B5EF4-FFF2-40B4-BE49-F238E27FC236}">
              <a16:creationId xmlns:a16="http://schemas.microsoft.com/office/drawing/2014/main" id="{00000000-0008-0000-0900-00003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6" name="Text Box 155">
          <a:extLst>
            <a:ext uri="{FF2B5EF4-FFF2-40B4-BE49-F238E27FC236}">
              <a16:creationId xmlns:a16="http://schemas.microsoft.com/office/drawing/2014/main" id="{00000000-0008-0000-0900-00003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7" name="Text Box 156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8" name="Text Box 157">
          <a:extLst>
            <a:ext uri="{FF2B5EF4-FFF2-40B4-BE49-F238E27FC236}">
              <a16:creationId xmlns:a16="http://schemas.microsoft.com/office/drawing/2014/main" id="{00000000-0008-0000-0900-00003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19" name="Text Box 158">
          <a:extLst>
            <a:ext uri="{FF2B5EF4-FFF2-40B4-BE49-F238E27FC236}">
              <a16:creationId xmlns:a16="http://schemas.microsoft.com/office/drawing/2014/main" id="{00000000-0008-0000-0900-00003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0" name="Text Box 159">
          <a:extLst>
            <a:ext uri="{FF2B5EF4-FFF2-40B4-BE49-F238E27FC236}">
              <a16:creationId xmlns:a16="http://schemas.microsoft.com/office/drawing/2014/main" id="{00000000-0008-0000-0900-00004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1" name="Text Box 160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2" name="Text Box 161">
          <a:extLst>
            <a:ext uri="{FF2B5EF4-FFF2-40B4-BE49-F238E27FC236}">
              <a16:creationId xmlns:a16="http://schemas.microsoft.com/office/drawing/2014/main" id="{00000000-0008-0000-0900-00004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3" name="Text Box 162">
          <a:extLst>
            <a:ext uri="{FF2B5EF4-FFF2-40B4-BE49-F238E27FC236}">
              <a16:creationId xmlns:a16="http://schemas.microsoft.com/office/drawing/2014/main" id="{00000000-0008-0000-0900-00004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4" name="Text Box 163">
          <a:extLst>
            <a:ext uri="{FF2B5EF4-FFF2-40B4-BE49-F238E27FC236}">
              <a16:creationId xmlns:a16="http://schemas.microsoft.com/office/drawing/2014/main" id="{00000000-0008-0000-0900-00004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5" name="Text Box 164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6" name="Text Box 165">
          <a:extLst>
            <a:ext uri="{FF2B5EF4-FFF2-40B4-BE49-F238E27FC236}">
              <a16:creationId xmlns:a16="http://schemas.microsoft.com/office/drawing/2014/main" id="{00000000-0008-0000-0900-00004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7" name="Text Box 166">
          <a:extLst>
            <a:ext uri="{FF2B5EF4-FFF2-40B4-BE49-F238E27FC236}">
              <a16:creationId xmlns:a16="http://schemas.microsoft.com/office/drawing/2014/main" id="{00000000-0008-0000-0900-00004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8" name="Text Box 167">
          <a:extLst>
            <a:ext uri="{FF2B5EF4-FFF2-40B4-BE49-F238E27FC236}">
              <a16:creationId xmlns:a16="http://schemas.microsoft.com/office/drawing/2014/main" id="{00000000-0008-0000-0900-00004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29" name="Text Box 168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0" name="Text Box 169">
          <a:extLst>
            <a:ext uri="{FF2B5EF4-FFF2-40B4-BE49-F238E27FC236}">
              <a16:creationId xmlns:a16="http://schemas.microsoft.com/office/drawing/2014/main" id="{00000000-0008-0000-0900-00004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1" name="Text Box 170">
          <a:extLst>
            <a:ext uri="{FF2B5EF4-FFF2-40B4-BE49-F238E27FC236}">
              <a16:creationId xmlns:a16="http://schemas.microsoft.com/office/drawing/2014/main" id="{00000000-0008-0000-0900-00004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2" name="Text Box 171">
          <a:extLst>
            <a:ext uri="{FF2B5EF4-FFF2-40B4-BE49-F238E27FC236}">
              <a16:creationId xmlns:a16="http://schemas.microsoft.com/office/drawing/2014/main" id="{00000000-0008-0000-0900-00004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3" name="Text Box 172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4" name="Text Box 173">
          <a:extLst>
            <a:ext uri="{FF2B5EF4-FFF2-40B4-BE49-F238E27FC236}">
              <a16:creationId xmlns:a16="http://schemas.microsoft.com/office/drawing/2014/main" id="{00000000-0008-0000-0900-00004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5" name="Text Box 174">
          <a:extLst>
            <a:ext uri="{FF2B5EF4-FFF2-40B4-BE49-F238E27FC236}">
              <a16:creationId xmlns:a16="http://schemas.microsoft.com/office/drawing/2014/main" id="{00000000-0008-0000-0900-00004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6" name="Text Box 175">
          <a:extLst>
            <a:ext uri="{FF2B5EF4-FFF2-40B4-BE49-F238E27FC236}">
              <a16:creationId xmlns:a16="http://schemas.microsoft.com/office/drawing/2014/main" id="{00000000-0008-0000-0900-00005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7" name="Text Box 176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8" name="Text Box 177">
          <a:extLst>
            <a:ext uri="{FF2B5EF4-FFF2-40B4-BE49-F238E27FC236}">
              <a16:creationId xmlns:a16="http://schemas.microsoft.com/office/drawing/2014/main" id="{00000000-0008-0000-0900-00005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39" name="Text Box 178">
          <a:extLst>
            <a:ext uri="{FF2B5EF4-FFF2-40B4-BE49-F238E27FC236}">
              <a16:creationId xmlns:a16="http://schemas.microsoft.com/office/drawing/2014/main" id="{00000000-0008-0000-0900-00005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0" name="Text Box 179">
          <a:extLst>
            <a:ext uri="{FF2B5EF4-FFF2-40B4-BE49-F238E27FC236}">
              <a16:creationId xmlns:a16="http://schemas.microsoft.com/office/drawing/2014/main" id="{00000000-0008-0000-0900-00005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1" name="Text Box 180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2" name="Text Box 181">
          <a:extLst>
            <a:ext uri="{FF2B5EF4-FFF2-40B4-BE49-F238E27FC236}">
              <a16:creationId xmlns:a16="http://schemas.microsoft.com/office/drawing/2014/main" id="{00000000-0008-0000-0900-00005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3" name="Text Box 182">
          <a:extLst>
            <a:ext uri="{FF2B5EF4-FFF2-40B4-BE49-F238E27FC236}">
              <a16:creationId xmlns:a16="http://schemas.microsoft.com/office/drawing/2014/main" id="{00000000-0008-0000-0900-00005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4" name="Text Box 183">
          <a:extLst>
            <a:ext uri="{FF2B5EF4-FFF2-40B4-BE49-F238E27FC236}">
              <a16:creationId xmlns:a16="http://schemas.microsoft.com/office/drawing/2014/main" id="{00000000-0008-0000-0900-00005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5" name="Text Box 184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6" name="Text Box 185">
          <a:extLst>
            <a:ext uri="{FF2B5EF4-FFF2-40B4-BE49-F238E27FC236}">
              <a16:creationId xmlns:a16="http://schemas.microsoft.com/office/drawing/2014/main" id="{00000000-0008-0000-0900-00005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7" name="Text Box 186">
          <a:extLst>
            <a:ext uri="{FF2B5EF4-FFF2-40B4-BE49-F238E27FC236}">
              <a16:creationId xmlns:a16="http://schemas.microsoft.com/office/drawing/2014/main" id="{00000000-0008-0000-0900-00005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8" name="Text Box 187">
          <a:extLst>
            <a:ext uri="{FF2B5EF4-FFF2-40B4-BE49-F238E27FC236}">
              <a16:creationId xmlns:a16="http://schemas.microsoft.com/office/drawing/2014/main" id="{00000000-0008-0000-0900-00005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49" name="Text Box 188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0" name="Text Box 189">
          <a:extLst>
            <a:ext uri="{FF2B5EF4-FFF2-40B4-BE49-F238E27FC236}">
              <a16:creationId xmlns:a16="http://schemas.microsoft.com/office/drawing/2014/main" id="{00000000-0008-0000-0900-00005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1" name="Text Box 190">
          <a:extLst>
            <a:ext uri="{FF2B5EF4-FFF2-40B4-BE49-F238E27FC236}">
              <a16:creationId xmlns:a16="http://schemas.microsoft.com/office/drawing/2014/main" id="{00000000-0008-0000-0900-00005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2" name="Text Box 191">
          <a:extLst>
            <a:ext uri="{FF2B5EF4-FFF2-40B4-BE49-F238E27FC236}">
              <a16:creationId xmlns:a16="http://schemas.microsoft.com/office/drawing/2014/main" id="{00000000-0008-0000-0900-00006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3" name="Text Box 192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4" name="Text Box 193">
          <a:extLst>
            <a:ext uri="{FF2B5EF4-FFF2-40B4-BE49-F238E27FC236}">
              <a16:creationId xmlns:a16="http://schemas.microsoft.com/office/drawing/2014/main" id="{00000000-0008-0000-0900-00006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5" name="Text Box 194">
          <a:extLst>
            <a:ext uri="{FF2B5EF4-FFF2-40B4-BE49-F238E27FC236}">
              <a16:creationId xmlns:a16="http://schemas.microsoft.com/office/drawing/2014/main" id="{00000000-0008-0000-0900-00006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6" name="Text Box 195">
          <a:extLst>
            <a:ext uri="{FF2B5EF4-FFF2-40B4-BE49-F238E27FC236}">
              <a16:creationId xmlns:a16="http://schemas.microsoft.com/office/drawing/2014/main" id="{00000000-0008-0000-0900-00006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7" name="Text Box 196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8" name="Text Box 197">
          <a:extLst>
            <a:ext uri="{FF2B5EF4-FFF2-40B4-BE49-F238E27FC236}">
              <a16:creationId xmlns:a16="http://schemas.microsoft.com/office/drawing/2014/main" id="{00000000-0008-0000-0900-00006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59" name="Text Box 198">
          <a:extLst>
            <a:ext uri="{FF2B5EF4-FFF2-40B4-BE49-F238E27FC236}">
              <a16:creationId xmlns:a16="http://schemas.microsoft.com/office/drawing/2014/main" id="{00000000-0008-0000-0900-00006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0" name="Text Box 199">
          <a:extLst>
            <a:ext uri="{FF2B5EF4-FFF2-40B4-BE49-F238E27FC236}">
              <a16:creationId xmlns:a16="http://schemas.microsoft.com/office/drawing/2014/main" id="{00000000-0008-0000-0900-00006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1" name="Text Box 200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2" name="Text Box 201">
          <a:extLst>
            <a:ext uri="{FF2B5EF4-FFF2-40B4-BE49-F238E27FC236}">
              <a16:creationId xmlns:a16="http://schemas.microsoft.com/office/drawing/2014/main" id="{00000000-0008-0000-0900-00006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3" name="Text Box 202">
          <a:extLst>
            <a:ext uri="{FF2B5EF4-FFF2-40B4-BE49-F238E27FC236}">
              <a16:creationId xmlns:a16="http://schemas.microsoft.com/office/drawing/2014/main" id="{00000000-0008-0000-0900-00006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4" name="Text Box 203">
          <a:extLst>
            <a:ext uri="{FF2B5EF4-FFF2-40B4-BE49-F238E27FC236}">
              <a16:creationId xmlns:a16="http://schemas.microsoft.com/office/drawing/2014/main" id="{00000000-0008-0000-0900-00006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00000000-0008-0000-0900-00006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00000000-0008-0000-0900-00006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7" name="Text Box 206">
          <a:extLst>
            <a:ext uri="{FF2B5EF4-FFF2-40B4-BE49-F238E27FC236}">
              <a16:creationId xmlns:a16="http://schemas.microsoft.com/office/drawing/2014/main" id="{00000000-0008-0000-0900-00006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8" name="Text Box 207">
          <a:extLst>
            <a:ext uri="{FF2B5EF4-FFF2-40B4-BE49-F238E27FC236}">
              <a16:creationId xmlns:a16="http://schemas.microsoft.com/office/drawing/2014/main" id="{00000000-0008-0000-0900-00007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69" name="Text Box 208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0" name="Text Box 209">
          <a:extLst>
            <a:ext uri="{FF2B5EF4-FFF2-40B4-BE49-F238E27FC236}">
              <a16:creationId xmlns:a16="http://schemas.microsoft.com/office/drawing/2014/main" id="{00000000-0008-0000-0900-00007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1" name="Text Box 210">
          <a:extLst>
            <a:ext uri="{FF2B5EF4-FFF2-40B4-BE49-F238E27FC236}">
              <a16:creationId xmlns:a16="http://schemas.microsoft.com/office/drawing/2014/main" id="{00000000-0008-0000-0900-00007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2" name="Text Box 211">
          <a:extLst>
            <a:ext uri="{FF2B5EF4-FFF2-40B4-BE49-F238E27FC236}">
              <a16:creationId xmlns:a16="http://schemas.microsoft.com/office/drawing/2014/main" id="{00000000-0008-0000-0900-00007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3" name="Text Box 212">
          <a:extLst>
            <a:ext uri="{FF2B5EF4-FFF2-40B4-BE49-F238E27FC236}">
              <a16:creationId xmlns:a16="http://schemas.microsoft.com/office/drawing/2014/main" id="{00000000-0008-0000-0900-00007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4" name="Text Box 213">
          <a:extLst>
            <a:ext uri="{FF2B5EF4-FFF2-40B4-BE49-F238E27FC236}">
              <a16:creationId xmlns:a16="http://schemas.microsoft.com/office/drawing/2014/main" id="{00000000-0008-0000-0900-00007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5" name="Text Box 214">
          <a:extLst>
            <a:ext uri="{FF2B5EF4-FFF2-40B4-BE49-F238E27FC236}">
              <a16:creationId xmlns:a16="http://schemas.microsoft.com/office/drawing/2014/main" id="{00000000-0008-0000-0900-00007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6" name="Text Box 215">
          <a:extLst>
            <a:ext uri="{FF2B5EF4-FFF2-40B4-BE49-F238E27FC236}">
              <a16:creationId xmlns:a16="http://schemas.microsoft.com/office/drawing/2014/main" id="{00000000-0008-0000-0900-00007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7" name="Text Box 216">
          <a:extLst>
            <a:ext uri="{FF2B5EF4-FFF2-40B4-BE49-F238E27FC236}">
              <a16:creationId xmlns:a16="http://schemas.microsoft.com/office/drawing/2014/main" id="{00000000-0008-0000-0900-00007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8" name="Text Box 217">
          <a:extLst>
            <a:ext uri="{FF2B5EF4-FFF2-40B4-BE49-F238E27FC236}">
              <a16:creationId xmlns:a16="http://schemas.microsoft.com/office/drawing/2014/main" id="{00000000-0008-0000-0900-00007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79" name="Text Box 218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0" name="Text Box 219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1" name="Text Box 220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2" name="Text Box 221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3" name="Text Box 222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4" name="Text Box 223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5" name="Text Box 224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6" name="Text Box 225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7" name="Text Box 226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8" name="Text Box 227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89" name="Text Box 228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90" name="Text Box 229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91" name="Text Box 230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92" name="Text Box 231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173</xdr:row>
      <xdr:rowOff>0</xdr:rowOff>
    </xdr:from>
    <xdr:to>
      <xdr:col>40</xdr:col>
      <xdr:colOff>0</xdr:colOff>
      <xdr:row>173</xdr:row>
      <xdr:rowOff>0</xdr:rowOff>
    </xdr:to>
    <xdr:sp macro="" textlink="">
      <xdr:nvSpPr>
        <xdr:cNvPr id="393" name="Text Box 232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209016</xdr:colOff>
      <xdr:row>141</xdr:row>
      <xdr:rowOff>256775</xdr:rowOff>
    </xdr:from>
    <xdr:to>
      <xdr:col>51</xdr:col>
      <xdr:colOff>254373</xdr:colOff>
      <xdr:row>147</xdr:row>
      <xdr:rowOff>79001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SpPr txBox="1">
          <a:spLocks noChangeArrowheads="1"/>
        </xdr:cNvSpPr>
      </xdr:nvSpPr>
      <xdr:spPr bwMode="auto">
        <a:xfrm>
          <a:off x="14731840" y="5512334"/>
          <a:ext cx="3967415" cy="1704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(นางเพียรเพ็ญ  ภู่อิสริยะกุล)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สำนักงานเขตพื้นที่การศึกษาประถมศึกษาสงขลา  เขต 2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      กรกฎาคม  2564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6" name="Text Box 14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7" name="Text Box 142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8" name="Text Box 143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9" name="Text Box 144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0" name="Text Box 145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1" name="Text Box 146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2" name="Text Box 147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3" name="Text Box 14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4" name="Text Box 142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5" name="Text Box 143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6" name="Text Box 144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7" name="Text Box 145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8" name="Text Box 146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147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0" name="Text Box 14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1" name="Text Box 142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2" name="Text Box 143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3" name="Text Box 144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4" name="Text Box 145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5" name="Text Box 146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6" name="Text Box 147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7" name="Text Box 14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8" name="Text Box 142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9" name="Text Box 143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0" name="Text Box 144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1" name="Text Box 145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2" name="Text Box 146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3" name="Text Box 147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72856</xdr:colOff>
      <xdr:row>142</xdr:row>
      <xdr:rowOff>32021</xdr:rowOff>
    </xdr:from>
    <xdr:to>
      <xdr:col>51</xdr:col>
      <xdr:colOff>298192</xdr:colOff>
      <xdr:row>148</xdr:row>
      <xdr:rowOff>36605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4920650" y="5679786"/>
          <a:ext cx="4158601" cy="18871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20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(นางเพียรเพ็ญ  ภู่อิสริยะกุล)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สำนักงานเขตพื้นที่การศึกษาประถมศึกษาสงขลา  เขต 2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       กรกฎาคม  2564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6" name="Text Box 14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7" name="Text Box 142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8" name="Text Box 143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9" name="Text Box 144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0" name="Text Box 145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1" name="Text Box 146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2" name="Text Box 147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3" name="Text Box 14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4" name="Text Box 142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5" name="Text Box 143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6" name="Text Box 144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7" name="Text Box 145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8" name="Text Box 146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147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0" name="Text Box 141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1" name="Text Box 142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2" name="Text Box 143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3" name="Text Box 144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4" name="Text Box 145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5" name="Text Box 146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6" name="Text Box 147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7" name="Text Box 14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8" name="Text Box 142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9" name="Text Box 143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0" name="Text Box 144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1" name="Text Box 145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2" name="Text Box 146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3" name="Text Box 147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77992</xdr:colOff>
      <xdr:row>143</xdr:row>
      <xdr:rowOff>34636</xdr:rowOff>
    </xdr:from>
    <xdr:to>
      <xdr:col>52</xdr:col>
      <xdr:colOff>209982</xdr:colOff>
      <xdr:row>149</xdr:row>
      <xdr:rowOff>8659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14174992" y="41396949"/>
          <a:ext cx="3799115" cy="20457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20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(นางเพียรเพ็ญ  ภู่อิสริยะกุล)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สำนักงานเขตพื้นที่การศึกษาประถมศึกษาสงขลา  เขต  2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     กรกฎาคม  2564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114301</xdr:colOff>
      <xdr:row>10</xdr:row>
      <xdr:rowOff>256381</xdr:rowOff>
    </xdr:from>
    <xdr:to>
      <xdr:col>80</xdr:col>
      <xdr:colOff>381001</xdr:colOff>
      <xdr:row>16</xdr:row>
      <xdr:rowOff>57149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6783051" y="3561556"/>
          <a:ext cx="6762750" cy="20581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(นางเพียรเพ็ญ  ภู่อิสริยะกุล.)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สำนักงานเขตพื้นที่การศึกษาประถมศึกษาสงขลา  เขต 2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       กรกฎาคม  2564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nd\.&#3627;&#3609;&#3633;&#3591;&#3626;&#3639;&#3629;\2564\9.%20&#3626;&#3635;&#3619;&#3623;&#3592;&#3626;&#3616;&#3634;&#3614;&#3629;&#3633;&#3605;&#3619;&#3634;&#3585;&#3635;&#3621;&#3633;&#3591;%20----%2064\1.%20&#3649;&#3610;&#3610;&#3650;&#3619;&#3591;&#3648;&#3619;&#3637;&#3618;&#3609;%2025%20&#3617;&#3636;.&#3618;.%2064%20&#3626;&#3614;&#3600;%20&#3649;&#3585;&#3657;&#3594;&#3637;&#3607;&#3648;&#3585;&#3603;&#3601;&#36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ec-n\Desktop\&#3649;&#3610;&#3610;&#3648;&#3585;&#3655;&#3610;_10_&#3617;&#3636;.&#3618;._61_(&#3611;&#3619;&#3633;&#3610;&#3611;&#3619;&#3640;&#3591;_15_&#3617;&#3636;.&#3618;.61)\1.&#3649;&#3610;&#3610;&#3650;&#3619;&#3591;&#3648;&#3619;&#3637;&#3618;&#3609;%20&#3611;&#3637;%202561%20&#3626;&#3614;&#3611;_(&#3649;&#3585;&#3657;&#3652;&#3586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nd\.&#3627;&#3609;&#3633;&#3591;&#3626;&#3639;&#3629;\2564\9.%20&#3626;&#3635;&#3619;&#3623;&#3592;&#3626;&#3616;&#3634;&#3614;&#3629;&#3633;&#3605;&#3619;&#3634;&#3585;&#3635;&#3621;&#3633;&#3591;%20----%2064\1.%20&#3649;&#3610;&#3610;&#3650;&#3619;&#3591;&#3648;&#3619;&#3637;&#3618;&#3609;%2025%20&#3617;&#3636;.&#3618;.%2064%20&#3626;&#3614;&#3600;%201%20&#3617;&#3636;.&#3618;.%20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มัธยม"/>
      <sheetName val="โรงเรียนคิดเกณฑ์พิเศษ"/>
      <sheetName val="แบบ สศศ."/>
      <sheetName val="รร.ปกติ"/>
      <sheetName val="ครูตาม จ.18"/>
      <sheetName val="สำหรับเขตพื้นที่"/>
      <sheetName val="เมนู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C2" t="str">
            <v>คลิกเลือกองค์กรปกครอง</v>
          </cell>
          <cell r="E2" t="str">
            <v>คลิกเลือกลักษณะพื้นที่สถานศึกษา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C3" t="str">
            <v>1.เทศบาลตำบล</v>
          </cell>
          <cell r="E3" t="str">
            <v>ป.ปกติ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C4" t="str">
            <v>2.เทศบาลเมือง</v>
          </cell>
          <cell r="E4" t="str">
            <v>ก.กันดาร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C5" t="str">
            <v>3.เทศบาลนคร</v>
          </cell>
          <cell r="E5" t="str">
            <v>น.ชนกลุ่มน้อย</v>
          </cell>
          <cell r="H5" t="str">
            <v>สพป.กาญจนบุรี เขต 2</v>
          </cell>
        </row>
        <row r="6">
          <cell r="A6" t="str">
            <v>พ.โรงเรียนการศึกษาพิเศษ</v>
          </cell>
          <cell r="C6" t="str">
            <v>4.อบต.</v>
          </cell>
          <cell r="E6" t="str">
            <v>ช.ชายแดน</v>
          </cell>
          <cell r="H6" t="str">
            <v>สพป.กาญจนบุรี เขต 3</v>
          </cell>
        </row>
        <row r="7">
          <cell r="A7" t="str">
            <v>ศ.ศูนย์การศึกษาพิเศษ</v>
          </cell>
          <cell r="C7" t="str">
            <v>5.กทม.</v>
          </cell>
          <cell r="E7" t="str">
            <v>ร.พระราชดำริ</v>
          </cell>
          <cell r="H7" t="str">
            <v>สพป.กาญจนบุรี เขต 4</v>
          </cell>
        </row>
        <row r="8">
          <cell r="E8" t="str">
            <v>ภ.ภูเขา</v>
          </cell>
          <cell r="H8" t="str">
            <v>สพป.กาฬสินธุ์ เขต 1</v>
          </cell>
        </row>
        <row r="9">
          <cell r="E9" t="str">
            <v>บ.บนเกาะ</v>
          </cell>
          <cell r="H9" t="str">
            <v>สพป.กาฬสินธุ์ เขต 2</v>
          </cell>
        </row>
        <row r="10">
          <cell r="E10" t="str">
            <v>ส.เสี่ยงภัย</v>
          </cell>
          <cell r="H10" t="str">
            <v>สพป.กาฬสินธุ์ เขต 3</v>
          </cell>
        </row>
        <row r="11">
          <cell r="E11" t="str">
            <v>พ.พื้นที่พิเศษตามประกาศกระทรวงการคลัง</v>
          </cell>
          <cell r="H11" t="str">
            <v>สพป.กำแพงเพชร เขต 1</v>
          </cell>
        </row>
        <row r="12">
          <cell r="E12" t="str">
            <v>รพ.โรงเรียนร่วมพัฒนา (Partnership School Project)</v>
          </cell>
          <cell r="H12" t="str">
            <v>สพป.กำแพงเพชร เขต 2</v>
          </cell>
        </row>
        <row r="13">
          <cell r="E13" t="str">
            <v>ต.โครงการหนึ่งตำบลหนึ่งโรงเรียนคุณภาพ</v>
          </cell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เขต 1</v>
          </cell>
        </row>
        <row r="186">
          <cell r="H186" t="str">
            <v>สพม. เขต 2</v>
          </cell>
        </row>
        <row r="187">
          <cell r="H187" t="str">
            <v>สพม. เขต 3</v>
          </cell>
        </row>
        <row r="188">
          <cell r="H188" t="str">
            <v>สพม. เขต 4</v>
          </cell>
        </row>
        <row r="189">
          <cell r="H189" t="str">
            <v>สพม. เขต 5</v>
          </cell>
        </row>
        <row r="190">
          <cell r="H190" t="str">
            <v>สพม. เขต 6</v>
          </cell>
        </row>
        <row r="191">
          <cell r="H191" t="str">
            <v>สพม. เขต 7</v>
          </cell>
        </row>
        <row r="192">
          <cell r="H192" t="str">
            <v>สพม. เขต 8</v>
          </cell>
        </row>
        <row r="193">
          <cell r="H193" t="str">
            <v>สพม. เขต 9</v>
          </cell>
        </row>
        <row r="194">
          <cell r="H194" t="str">
            <v>สพม. เขต 10</v>
          </cell>
        </row>
        <row r="195">
          <cell r="H195" t="str">
            <v>สพม. เขต 11</v>
          </cell>
        </row>
        <row r="196">
          <cell r="H196" t="str">
            <v>สพม. เขต 12</v>
          </cell>
        </row>
        <row r="197">
          <cell r="H197" t="str">
            <v>สพม. เขต 13</v>
          </cell>
        </row>
        <row r="198">
          <cell r="H198" t="str">
            <v>สพม. เขต 14</v>
          </cell>
        </row>
        <row r="199">
          <cell r="H199" t="str">
            <v>สพม. เขต 15</v>
          </cell>
        </row>
        <row r="200">
          <cell r="H200" t="str">
            <v>สพม. เขต 16</v>
          </cell>
        </row>
        <row r="201">
          <cell r="H201" t="str">
            <v>สพม. เขต 17</v>
          </cell>
        </row>
        <row r="202">
          <cell r="H202" t="str">
            <v>สพม. เขต 18</v>
          </cell>
        </row>
        <row r="203">
          <cell r="H203" t="str">
            <v>สพม. เขต 19</v>
          </cell>
        </row>
        <row r="204">
          <cell r="H204" t="str">
            <v>สพม. เขต 20</v>
          </cell>
        </row>
        <row r="205">
          <cell r="H205" t="str">
            <v>สพม. เขต 21</v>
          </cell>
        </row>
        <row r="206">
          <cell r="H206" t="str">
            <v>สพม. เขต 22</v>
          </cell>
        </row>
        <row r="207">
          <cell r="H207" t="str">
            <v>สพม. เขต 23</v>
          </cell>
        </row>
        <row r="208">
          <cell r="H208" t="str">
            <v>สพม. เขต 24</v>
          </cell>
        </row>
        <row r="209">
          <cell r="H209" t="str">
            <v>สพม. เขต 25</v>
          </cell>
        </row>
        <row r="210">
          <cell r="H210" t="str">
            <v>สพม. เขต 26</v>
          </cell>
        </row>
        <row r="211">
          <cell r="H211" t="str">
            <v>สพม. เขต 27</v>
          </cell>
        </row>
        <row r="212">
          <cell r="H212" t="str">
            <v>สพม. เขต 28</v>
          </cell>
        </row>
        <row r="213">
          <cell r="H213" t="str">
            <v>สพม. เขต 29</v>
          </cell>
        </row>
        <row r="214">
          <cell r="H214" t="str">
            <v>สพม. เขต 30</v>
          </cell>
        </row>
        <row r="215">
          <cell r="H215" t="str">
            <v>สพม. เขต 31</v>
          </cell>
        </row>
        <row r="216">
          <cell r="H216" t="str">
            <v>สพม. เขต 32</v>
          </cell>
        </row>
        <row r="217">
          <cell r="H217" t="str">
            <v>สพม. เขต 33</v>
          </cell>
        </row>
        <row r="218">
          <cell r="H218" t="str">
            <v>สพม. เขต 34</v>
          </cell>
        </row>
        <row r="219">
          <cell r="H219" t="str">
            <v>สพม. เขต 35</v>
          </cell>
        </row>
        <row r="220">
          <cell r="H220" t="str">
            <v>สพม. เขต 36</v>
          </cell>
        </row>
        <row r="221">
          <cell r="H221" t="str">
            <v>สพม. เขต 37</v>
          </cell>
        </row>
        <row r="222">
          <cell r="H222" t="str">
            <v>สพม. เขต 38</v>
          </cell>
        </row>
        <row r="223">
          <cell r="H223" t="str">
            <v>สพม. เขต 39</v>
          </cell>
        </row>
        <row r="224">
          <cell r="H224" t="str">
            <v>สพม. เขต 40</v>
          </cell>
        </row>
        <row r="225">
          <cell r="H225" t="str">
            <v>สพม. เขต 41</v>
          </cell>
        </row>
        <row r="226">
          <cell r="H226" t="str">
            <v>สพม. เขต 42</v>
          </cell>
        </row>
        <row r="227">
          <cell r="H227" t="str">
            <v>สศศ.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"/>
      <sheetName val="โรงเรียนคิดเกณฑ์พิเศษ"/>
      <sheetName val="แบบเรียนร่วม"/>
      <sheetName val="แบบ ม.พิเศษ"/>
      <sheetName val="แบบ สศศ."/>
      <sheetName val="แบบโรงเรียนปกติ"/>
      <sheetName val="ครตาม จ.18"/>
      <sheetName val="สำหรับเขตพื้นที่"/>
      <sheetName val="เมนู"/>
      <sheetName val="มาตรฐานวิชาเอกประถม"/>
      <sheetName val="ว่างจากการเกษียณ(เกลี่ยคืน)"/>
      <sheetName val="ครู จ. 18 ตามวิชาที่สอน"/>
      <sheetName val="ครู จ.18 ตามวิชาที่จบ"/>
      <sheetName val="มาตรฐานวิชาเอกมัธยม"/>
      <sheetName val="รร.ปกติ"/>
      <sheetName val="ครูตาม จ.18"/>
      <sheetName val="แบบความต้องการวิชาเอก"/>
    </sheetNames>
    <sheetDataSet>
      <sheetData sheetId="0">
        <row r="3">
          <cell r="C3">
            <v>0</v>
          </cell>
        </row>
      </sheetData>
      <sheetData sheetId="1">
        <row r="2">
          <cell r="C2" t="str">
            <v>คลิกเลือกที่ตั้ง รร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C2">
            <v>0</v>
          </cell>
        </row>
      </sheetData>
      <sheetData sheetId="8"/>
      <sheetData sheetId="9">
        <row r="2">
          <cell r="C2" t="str">
            <v>คลิกเลือกที่ตั้ง รร</v>
          </cell>
          <cell r="E2" t="str">
            <v>คลิกเลือกลักษณะพิเศษ</v>
          </cell>
        </row>
        <row r="3">
          <cell r="C3" t="str">
            <v>เทศบาลตำบล</v>
          </cell>
          <cell r="E3" t="str">
            <v>ปกติ</v>
          </cell>
        </row>
        <row r="4">
          <cell r="C4" t="str">
            <v>เทศบาลเมือง</v>
          </cell>
          <cell r="E4" t="str">
            <v>กันดาร</v>
          </cell>
        </row>
        <row r="5">
          <cell r="C5" t="str">
            <v>เทศบาลนคร</v>
          </cell>
          <cell r="E5" t="str">
            <v>ชนกลุ่มน้อย</v>
          </cell>
        </row>
        <row r="6">
          <cell r="C6" t="str">
            <v>อบต.</v>
          </cell>
          <cell r="E6" t="str">
            <v>ชายแดน</v>
          </cell>
        </row>
        <row r="7">
          <cell r="C7" t="str">
            <v>กทม.</v>
          </cell>
          <cell r="E7" t="str">
            <v>พระราชดำริ</v>
          </cell>
        </row>
        <row r="8">
          <cell r="E8" t="str">
            <v>ภูเขา</v>
          </cell>
        </row>
        <row r="9">
          <cell r="E9" t="str">
            <v>บนเกาะ</v>
          </cell>
        </row>
        <row r="10">
          <cell r="E10" t="str">
            <v>เสี่ยงภัย</v>
          </cell>
        </row>
        <row r="11">
          <cell r="E11" t="str">
            <v>พื้นที่พิเศษ(กระทรวงการคลัง)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ประถม"/>
      <sheetName val="มาตรฐานวิชาเอกมัธยม"/>
      <sheetName val="โรงเรียนคิดเกณฑ์พิเศษ"/>
      <sheetName val="แบบ สศศ."/>
      <sheetName val="รร.ปกติ"/>
      <sheetName val="ครูตาม จ.18"/>
      <sheetName val="สำหรับเขตพื้นที่"/>
      <sheetName val="เมน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H5" t="str">
            <v>สพป.กาญจนบุรี เขต 2</v>
          </cell>
        </row>
        <row r="6">
          <cell r="A6" t="str">
            <v>พ.โรงเรียนการศึกษาพิเศษ</v>
          </cell>
          <cell r="H6" t="str">
            <v>สพป.กาญจนบุรี เขต 3</v>
          </cell>
        </row>
        <row r="7">
          <cell r="A7" t="str">
            <v>ศ.ศูนย์การศึกษาพิเศษ</v>
          </cell>
          <cell r="H7" t="str">
            <v>สพป.กาญจนบุรี เขต 4</v>
          </cell>
        </row>
        <row r="8">
          <cell r="H8" t="str">
            <v>สพป.กาฬสินธุ์ เขต 1</v>
          </cell>
        </row>
        <row r="9">
          <cell r="H9" t="str">
            <v>สพป.กาฬสินธุ์ เขต 2</v>
          </cell>
        </row>
        <row r="10">
          <cell r="H10" t="str">
            <v>สพป.กาฬสินธุ์ เขต 3</v>
          </cell>
        </row>
        <row r="11">
          <cell r="H11" t="str">
            <v>สพป.กำแพงเพชร เขต 1</v>
          </cell>
        </row>
        <row r="12">
          <cell r="H12" t="str">
            <v>สพป.กำแพงเพชร เขต 2</v>
          </cell>
        </row>
        <row r="13"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เขต 1</v>
          </cell>
        </row>
        <row r="186">
          <cell r="H186" t="str">
            <v>สพม. เขต 2</v>
          </cell>
        </row>
        <row r="187">
          <cell r="H187" t="str">
            <v>สพม. เขต 3</v>
          </cell>
        </row>
        <row r="188">
          <cell r="H188" t="str">
            <v>สพม. เขต 4</v>
          </cell>
        </row>
        <row r="189">
          <cell r="H189" t="str">
            <v>สพม. เขต 5</v>
          </cell>
        </row>
        <row r="190">
          <cell r="H190" t="str">
            <v>สพม. เขต 6</v>
          </cell>
        </row>
        <row r="191">
          <cell r="H191" t="str">
            <v>สพม. เขต 7</v>
          </cell>
        </row>
        <row r="192">
          <cell r="H192" t="str">
            <v>สพม. เขต 8</v>
          </cell>
        </row>
        <row r="193">
          <cell r="H193" t="str">
            <v>สพม. เขต 9</v>
          </cell>
        </row>
        <row r="194">
          <cell r="H194" t="str">
            <v>สพม. เขต 10</v>
          </cell>
        </row>
        <row r="195">
          <cell r="H195" t="str">
            <v>สพม. เขต 11</v>
          </cell>
        </row>
        <row r="196">
          <cell r="H196" t="str">
            <v>สพม. เขต 12</v>
          </cell>
        </row>
        <row r="197">
          <cell r="H197" t="str">
            <v>สพม. เขต 13</v>
          </cell>
        </row>
        <row r="198">
          <cell r="H198" t="str">
            <v>สพม. เขต 14</v>
          </cell>
        </row>
        <row r="199">
          <cell r="H199" t="str">
            <v>สพม. เขต 15</v>
          </cell>
        </row>
        <row r="200">
          <cell r="H200" t="str">
            <v>สพม. เขต 16</v>
          </cell>
        </row>
        <row r="201">
          <cell r="H201" t="str">
            <v>สพม. เขต 17</v>
          </cell>
        </row>
        <row r="202">
          <cell r="H202" t="str">
            <v>สพม. เขต 18</v>
          </cell>
        </row>
        <row r="203">
          <cell r="H203" t="str">
            <v>สพม. เขต 19</v>
          </cell>
        </row>
        <row r="204">
          <cell r="H204" t="str">
            <v>สพม. เขต 20</v>
          </cell>
        </row>
        <row r="205">
          <cell r="H205" t="str">
            <v>สพม. เขต 21</v>
          </cell>
        </row>
        <row r="206">
          <cell r="H206" t="str">
            <v>สพม. เขต 22</v>
          </cell>
        </row>
        <row r="207">
          <cell r="H207" t="str">
            <v>สพม. เขต 23</v>
          </cell>
        </row>
        <row r="208">
          <cell r="H208" t="str">
            <v>สพม. เขต 24</v>
          </cell>
        </row>
        <row r="209">
          <cell r="H209" t="str">
            <v>สพม. เขต 25</v>
          </cell>
        </row>
        <row r="210">
          <cell r="H210" t="str">
            <v>สพม. เขต 26</v>
          </cell>
        </row>
        <row r="211">
          <cell r="H211" t="str">
            <v>สพม. เขต 27</v>
          </cell>
        </row>
        <row r="212">
          <cell r="H212" t="str">
            <v>สพม. เขต 28</v>
          </cell>
        </row>
        <row r="213">
          <cell r="H213" t="str">
            <v>สพม. เขต 29</v>
          </cell>
        </row>
        <row r="214">
          <cell r="H214" t="str">
            <v>สพม. เขต 30</v>
          </cell>
        </row>
        <row r="215">
          <cell r="H215" t="str">
            <v>สพม. เขต 31</v>
          </cell>
        </row>
        <row r="216">
          <cell r="H216" t="str">
            <v>สพม. เขต 32</v>
          </cell>
        </row>
        <row r="217">
          <cell r="H217" t="str">
            <v>สพม. เขต 33</v>
          </cell>
        </row>
        <row r="218">
          <cell r="H218" t="str">
            <v>สพม. เขต 34</v>
          </cell>
        </row>
        <row r="219">
          <cell r="H219" t="str">
            <v>สพม. เขต 35</v>
          </cell>
        </row>
        <row r="220">
          <cell r="H220" t="str">
            <v>สพม. เขต 36</v>
          </cell>
        </row>
        <row r="221">
          <cell r="H221" t="str">
            <v>สพม. เขต 37</v>
          </cell>
        </row>
        <row r="222">
          <cell r="H222" t="str">
            <v>สพม. เขต 38</v>
          </cell>
        </row>
        <row r="223">
          <cell r="H223" t="str">
            <v>สพม. เขต 39</v>
          </cell>
        </row>
        <row r="224">
          <cell r="H224" t="str">
            <v>สพม. เขต 40</v>
          </cell>
        </row>
        <row r="225">
          <cell r="H225" t="str">
            <v>สพม. เขต 41</v>
          </cell>
        </row>
        <row r="226">
          <cell r="H226" t="str">
            <v>สพม. เขต 42</v>
          </cell>
        </row>
        <row r="227">
          <cell r="H227" t="str">
            <v>สศศ.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ACA1-3EC3-47A6-A5CD-A29C5442EF9D}">
  <sheetPr>
    <tabColor theme="8" tint="0.79998168889431442"/>
    <pageSetUpPr fitToPage="1"/>
  </sheetPr>
  <dimension ref="A1:BJ138"/>
  <sheetViews>
    <sheetView tabSelected="1" zoomScale="69" zoomScaleNormal="69" zoomScaleSheetLayoutView="70" workbookViewId="0">
      <selection activeCell="BS11" sqref="BS11"/>
    </sheetView>
  </sheetViews>
  <sheetFormatPr defaultColWidth="9.140625" defaultRowHeight="24" x14ac:dyDescent="0.55000000000000004"/>
  <cols>
    <col min="1" max="1" width="5.5703125" style="6" customWidth="1"/>
    <col min="2" max="2" width="12.5703125" style="125" customWidth="1"/>
    <col min="3" max="3" width="25.140625" style="6" customWidth="1"/>
    <col min="4" max="4" width="9.7109375" style="6" hidden="1" customWidth="1"/>
    <col min="5" max="5" width="9.85546875" style="6" hidden="1" customWidth="1"/>
    <col min="6" max="7" width="8.42578125" style="6" hidden="1" customWidth="1"/>
    <col min="8" max="8" width="24.42578125" style="6" hidden="1" customWidth="1"/>
    <col min="9" max="9" width="10.85546875" style="6" hidden="1" customWidth="1"/>
    <col min="10" max="10" width="14.5703125" style="6" hidden="1" customWidth="1"/>
    <col min="11" max="11" width="19.140625" style="6" hidden="1" customWidth="1"/>
    <col min="12" max="41" width="5.28515625" style="6" hidden="1" customWidth="1"/>
    <col min="42" max="43" width="5.28515625" style="6" customWidth="1"/>
    <col min="44" max="49" width="5" style="6" customWidth="1"/>
    <col min="50" max="50" width="5.28515625" style="6" customWidth="1"/>
    <col min="51" max="51" width="5.85546875" style="6" customWidth="1"/>
    <col min="52" max="53" width="5" style="6" customWidth="1"/>
    <col min="54" max="54" width="7.5703125" style="6" customWidth="1"/>
    <col min="55" max="55" width="5" style="6" customWidth="1"/>
    <col min="56" max="56" width="7.7109375" style="47" customWidth="1"/>
    <col min="57" max="57" width="9.28515625" style="10" customWidth="1"/>
    <col min="58" max="59" width="8.28515625" style="10" customWidth="1"/>
    <col min="60" max="60" width="8.42578125" style="7" customWidth="1"/>
    <col min="61" max="61" width="8.42578125" style="282" customWidth="1"/>
    <col min="62" max="62" width="9.42578125" style="7" customWidth="1"/>
    <col min="63" max="68" width="9.140625" style="10"/>
    <col min="69" max="69" width="9.140625" style="10" customWidth="1"/>
    <col min="70" max="16384" width="9.140625" style="10"/>
  </cols>
  <sheetData>
    <row r="1" spans="1:62" x14ac:dyDescent="0.55000000000000004">
      <c r="L1" s="13"/>
      <c r="M1" s="1">
        <f>IF(L1=0,0,IF(L1&lt;10,1,IF(MOD(L1,30)&lt;10,ROUNDDOWN(L1/30,0),ROUNDUP(L1/30,0))))</f>
        <v>0</v>
      </c>
      <c r="N1" s="50"/>
      <c r="O1" s="2">
        <f>IF(N1=0,0,IF(N1&lt;10,1,IF(MOD(N1,30)&lt;10,ROUNDDOWN(N1/30,0),ROUNDUP(N1/30,0))))</f>
        <v>0</v>
      </c>
      <c r="P1" s="50"/>
      <c r="Q1" s="2">
        <f>IF(P1=0,0,IF(P1&lt;10,1,IF(MOD(P1,30)&lt;10,ROUNDDOWN(P1/30,0),ROUNDUP(P1/30,0))))</f>
        <v>0</v>
      </c>
      <c r="R1" s="50"/>
      <c r="S1" s="3">
        <f>IF(R1=0,0,IF(R1&lt;10,1,IF(MOD(R1,30)&lt;10,ROUNDDOWN(R1/30,0),ROUNDUP(R1/30,0))))</f>
        <v>0</v>
      </c>
      <c r="T1" s="50"/>
      <c r="U1" s="3">
        <f>IF(T1=0,0,IF(T1&lt;10,1,IF(MOD(T1,30)&lt;10,ROUNDDOWN(T1/30,0),ROUNDUP(T1/30,0))))</f>
        <v>0</v>
      </c>
      <c r="V1" s="50"/>
      <c r="W1" s="3">
        <f t="shared" ref="W1" si="0">IF(V1=0,0,IF(V1&lt;10,1,IF(MOD(V1,30)&lt;10,ROUNDDOWN(V1/30,0),ROUNDUP(V1/30,0))))</f>
        <v>0</v>
      </c>
      <c r="X1" s="50"/>
      <c r="Y1" s="3">
        <f t="shared" ref="Y1" si="1">IF(X1=0,0,IF(X1&lt;10,1,IF(MOD(X1,30)&lt;10,ROUNDDOWN(X1/30,0),ROUNDUP(X1/30,0))))</f>
        <v>0</v>
      </c>
      <c r="Z1" s="50"/>
      <c r="AA1" s="3">
        <f t="shared" ref="AA1" si="2">IF(Z1=0,0,IF(Z1&lt;10,1,IF(MOD(Z1,30)&lt;10,ROUNDDOWN(Z1/30,0),ROUNDUP(Z1/30,0))))</f>
        <v>0</v>
      </c>
      <c r="AB1" s="50"/>
      <c r="AC1" s="3">
        <f t="shared" ref="AC1" si="3">IF(AB1=0,0,IF(AB1&lt;10,1,IF(MOD(AB1,30)&lt;10,ROUNDDOWN(AB1/30,0),ROUNDUP(AB1/30,0))))</f>
        <v>0</v>
      </c>
      <c r="AD1" s="51"/>
      <c r="AE1" s="4">
        <f>IF(AD1=0,0,IF(AD1&lt;10,1,IF(MOD(AD1,35)&lt;10,ROUNDDOWN(AD1/35,0),ROUNDUP(AD1/35,0))))</f>
        <v>0</v>
      </c>
      <c r="AF1" s="51"/>
      <c r="AG1" s="4">
        <f>IF(AF1=0,0,IF(AF1&lt;10,1,IF(MOD(AF1,35)&lt;10,ROUNDDOWN(AF1/35,0),ROUNDUP(AF1/35,0))))</f>
        <v>0</v>
      </c>
      <c r="AH1" s="51"/>
      <c r="AI1" s="4">
        <f>IF(AH1=0,0,IF(AH1&lt;10,1,IF(MOD(AH1,35)&lt;10,ROUNDDOWN(AH1/35,0),ROUNDUP(AH1/35,0))))</f>
        <v>0</v>
      </c>
      <c r="AJ1" s="51"/>
      <c r="AK1" s="4">
        <f>IF(AJ1=0,0,IF(AJ1&lt;10,1,IF(MOD(AJ1,35)&lt;10,ROUNDDOWN(AJ1/35,0),ROUNDUP(AJ1/35,0))))</f>
        <v>0</v>
      </c>
      <c r="AL1" s="51"/>
      <c r="AM1" s="4">
        <f>IF(AL1=0,0,IF(AL1&lt;10,1,IF(MOD(AL1,35)&lt;10,ROUNDDOWN(AL1/35,0),ROUNDUP(AL1/35,0))))</f>
        <v>0</v>
      </c>
      <c r="AN1" s="51"/>
      <c r="AO1" s="4">
        <f>IF(AN1=0,0,IF(AN1&lt;10,1,IF(MOD(AN1,35)&lt;10,ROUNDDOWN(AN1/35,0),ROUNDUP(AN1/35,0))))</f>
        <v>0</v>
      </c>
      <c r="AP1" s="156">
        <f>SUM(L1+N1+P1+R1+T1+V1+X1+Z1+AB1+AD1+AF1+AH1+AJ1+AL1+AN1)</f>
        <v>0</v>
      </c>
      <c r="AQ1" s="156">
        <f>SUM(M1+O1+Q1+S1+U1+W1+Y1+AA1+AC1+AE1+AG1+AI1+AK1+AM1+AO1)</f>
        <v>0</v>
      </c>
      <c r="AR1" s="13"/>
      <c r="AS1" s="13"/>
      <c r="AT1" s="13"/>
      <c r="AU1" s="152"/>
      <c r="AV1" s="52">
        <f>IF(AP10&lt;1,0,IF(OR(AND(K1="ป.ปกติ",AP10&lt;=40),K1=""),0,1))</f>
        <v>0</v>
      </c>
      <c r="AW1" s="52">
        <f ca="1">AW1=IF(AP1&lt;=119,0,IF(AP1&lt;=719,1,IF(AP1&lt;=1079,2,IF(AP1&lt;=1679,3,4))))</f>
        <v>0</v>
      </c>
      <c r="AX1" s="53"/>
      <c r="AY1" s="152"/>
      <c r="AZ1" s="54"/>
      <c r="BA1" s="54">
        <f>SUM(AS10)-AW10</f>
        <v>0</v>
      </c>
      <c r="BB1" s="54"/>
      <c r="BC1" s="152">
        <f>SUM(AU10)-AY10</f>
        <v>-4</v>
      </c>
      <c r="BD1" s="159">
        <f>IFERROR(SUM(BC1)/AY1*100,0)</f>
        <v>0</v>
      </c>
      <c r="BE1"/>
      <c r="BF1"/>
      <c r="BG1"/>
      <c r="BH1" s="272"/>
    </row>
    <row r="3" spans="1:62" s="30" customFormat="1" ht="30.4" customHeight="1" x14ac:dyDescent="0.5">
      <c r="A3" s="362" t="s">
        <v>272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</row>
    <row r="4" spans="1:62" s="30" customFormat="1" ht="30.4" customHeight="1" x14ac:dyDescent="0.5">
      <c r="A4" s="362" t="s">
        <v>598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</row>
    <row r="5" spans="1:62" s="30" customFormat="1" ht="30.4" customHeight="1" x14ac:dyDescent="0.5">
      <c r="A5" s="363" t="s">
        <v>599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38"/>
      <c r="AZ5" s="338"/>
      <c r="BA5" s="338"/>
      <c r="BB5" s="338"/>
      <c r="BC5" s="338"/>
      <c r="BD5" s="338"/>
      <c r="BH5" s="273"/>
      <c r="BI5" s="281"/>
      <c r="BJ5" s="273"/>
    </row>
    <row r="6" spans="1:62" s="56" customFormat="1" ht="27" customHeight="1" x14ac:dyDescent="0.5">
      <c r="A6" s="346" t="s">
        <v>3</v>
      </c>
      <c r="B6" s="364" t="s">
        <v>161</v>
      </c>
      <c r="C6" s="349" t="s">
        <v>4</v>
      </c>
      <c r="D6" s="349" t="s">
        <v>5</v>
      </c>
      <c r="E6" s="367" t="s">
        <v>6</v>
      </c>
      <c r="F6" s="349" t="s">
        <v>7</v>
      </c>
      <c r="G6" s="346" t="s">
        <v>160</v>
      </c>
      <c r="H6" s="367" t="s">
        <v>132</v>
      </c>
      <c r="I6" s="358" t="s">
        <v>133</v>
      </c>
      <c r="J6" s="358" t="s">
        <v>134</v>
      </c>
      <c r="K6" s="358" t="s">
        <v>135</v>
      </c>
      <c r="L6" s="371" t="s">
        <v>153</v>
      </c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46" t="s">
        <v>8</v>
      </c>
      <c r="AS6" s="346"/>
      <c r="AT6" s="346"/>
      <c r="AU6" s="346"/>
      <c r="AV6" s="346"/>
      <c r="AW6" s="346"/>
      <c r="AX6" s="346"/>
      <c r="AY6" s="346"/>
      <c r="AZ6" s="358" t="s">
        <v>9</v>
      </c>
      <c r="BA6" s="358"/>
      <c r="BB6" s="346"/>
      <c r="BC6" s="346"/>
      <c r="BD6" s="355" t="s">
        <v>10</v>
      </c>
      <c r="BE6" s="359" t="s">
        <v>11</v>
      </c>
      <c r="BF6" s="359" t="s">
        <v>12</v>
      </c>
      <c r="BG6" s="360" t="s">
        <v>13</v>
      </c>
      <c r="BH6" s="359" t="s">
        <v>14</v>
      </c>
      <c r="BI6" s="354" t="s">
        <v>597</v>
      </c>
      <c r="BJ6" s="355" t="s">
        <v>10</v>
      </c>
    </row>
    <row r="7" spans="1:62" s="56" customFormat="1" ht="29.25" customHeight="1" x14ac:dyDescent="0.5">
      <c r="A7" s="346"/>
      <c r="B7" s="365"/>
      <c r="C7" s="366"/>
      <c r="D7" s="366"/>
      <c r="E7" s="368"/>
      <c r="F7" s="366"/>
      <c r="G7" s="346"/>
      <c r="H7" s="368"/>
      <c r="I7" s="358"/>
      <c r="J7" s="358"/>
      <c r="K7" s="358"/>
      <c r="L7" s="356" t="s">
        <v>15</v>
      </c>
      <c r="M7" s="357"/>
      <c r="N7" s="351" t="s">
        <v>16</v>
      </c>
      <c r="O7" s="351"/>
      <c r="P7" s="351" t="s">
        <v>182</v>
      </c>
      <c r="Q7" s="351"/>
      <c r="R7" s="348" t="s">
        <v>17</v>
      </c>
      <c r="S7" s="348"/>
      <c r="T7" s="348" t="s">
        <v>18</v>
      </c>
      <c r="U7" s="348"/>
      <c r="V7" s="348" t="s">
        <v>19</v>
      </c>
      <c r="W7" s="348"/>
      <c r="X7" s="348" t="s">
        <v>20</v>
      </c>
      <c r="Y7" s="348"/>
      <c r="Z7" s="348" t="s">
        <v>21</v>
      </c>
      <c r="AA7" s="348"/>
      <c r="AB7" s="348" t="s">
        <v>22</v>
      </c>
      <c r="AC7" s="348"/>
      <c r="AD7" s="347" t="s">
        <v>23</v>
      </c>
      <c r="AE7" s="347"/>
      <c r="AF7" s="347" t="s">
        <v>24</v>
      </c>
      <c r="AG7" s="347"/>
      <c r="AH7" s="347" t="s">
        <v>25</v>
      </c>
      <c r="AI7" s="347"/>
      <c r="AJ7" s="347" t="s">
        <v>26</v>
      </c>
      <c r="AK7" s="347"/>
      <c r="AL7" s="347" t="s">
        <v>27</v>
      </c>
      <c r="AM7" s="347"/>
      <c r="AN7" s="347" t="s">
        <v>28</v>
      </c>
      <c r="AO7" s="347"/>
      <c r="AP7" s="339" t="s">
        <v>29</v>
      </c>
      <c r="AQ7" s="339"/>
      <c r="AR7" s="346" t="s">
        <v>30</v>
      </c>
      <c r="AS7" s="346"/>
      <c r="AT7" s="346"/>
      <c r="AU7" s="346"/>
      <c r="AV7" s="346" t="s">
        <v>31</v>
      </c>
      <c r="AW7" s="346"/>
      <c r="AX7" s="346"/>
      <c r="AY7" s="346"/>
      <c r="AZ7" s="346"/>
      <c r="BA7" s="346"/>
      <c r="BB7" s="346"/>
      <c r="BC7" s="346"/>
      <c r="BD7" s="355"/>
      <c r="BE7" s="359"/>
      <c r="BF7" s="359"/>
      <c r="BG7" s="361"/>
      <c r="BH7" s="369"/>
      <c r="BI7" s="354"/>
      <c r="BJ7" s="355"/>
    </row>
    <row r="8" spans="1:62" s="56" customFormat="1" ht="61.5" customHeight="1" x14ac:dyDescent="0.5">
      <c r="A8" s="346"/>
      <c r="B8" s="131" t="s">
        <v>162</v>
      </c>
      <c r="C8" s="366"/>
      <c r="D8" s="366"/>
      <c r="E8" s="368"/>
      <c r="F8" s="366"/>
      <c r="G8" s="346"/>
      <c r="H8" s="370"/>
      <c r="I8" s="358"/>
      <c r="J8" s="358"/>
      <c r="K8" s="358"/>
      <c r="L8" s="349" t="s">
        <v>32</v>
      </c>
      <c r="M8" s="351" t="s">
        <v>33</v>
      </c>
      <c r="N8" s="349" t="s">
        <v>32</v>
      </c>
      <c r="O8" s="352" t="s">
        <v>33</v>
      </c>
      <c r="P8" s="346" t="s">
        <v>32</v>
      </c>
      <c r="Q8" s="351" t="s">
        <v>33</v>
      </c>
      <c r="R8" s="346" t="s">
        <v>32</v>
      </c>
      <c r="S8" s="348" t="s">
        <v>33</v>
      </c>
      <c r="T8" s="346" t="s">
        <v>32</v>
      </c>
      <c r="U8" s="348" t="s">
        <v>33</v>
      </c>
      <c r="V8" s="346" t="s">
        <v>32</v>
      </c>
      <c r="W8" s="348" t="s">
        <v>33</v>
      </c>
      <c r="X8" s="346" t="s">
        <v>32</v>
      </c>
      <c r="Y8" s="348" t="s">
        <v>33</v>
      </c>
      <c r="Z8" s="346" t="s">
        <v>32</v>
      </c>
      <c r="AA8" s="348" t="s">
        <v>33</v>
      </c>
      <c r="AB8" s="346" t="s">
        <v>32</v>
      </c>
      <c r="AC8" s="348" t="s">
        <v>33</v>
      </c>
      <c r="AD8" s="346" t="s">
        <v>32</v>
      </c>
      <c r="AE8" s="347" t="s">
        <v>33</v>
      </c>
      <c r="AF8" s="346" t="s">
        <v>32</v>
      </c>
      <c r="AG8" s="347" t="s">
        <v>33</v>
      </c>
      <c r="AH8" s="346" t="s">
        <v>32</v>
      </c>
      <c r="AI8" s="347" t="s">
        <v>33</v>
      </c>
      <c r="AJ8" s="346" t="s">
        <v>32</v>
      </c>
      <c r="AK8" s="347" t="s">
        <v>33</v>
      </c>
      <c r="AL8" s="346" t="s">
        <v>32</v>
      </c>
      <c r="AM8" s="347" t="s">
        <v>33</v>
      </c>
      <c r="AN8" s="346" t="s">
        <v>32</v>
      </c>
      <c r="AO8" s="347" t="s">
        <v>33</v>
      </c>
      <c r="AP8" s="339" t="s">
        <v>32</v>
      </c>
      <c r="AQ8" s="339" t="s">
        <v>33</v>
      </c>
      <c r="AR8" s="113" t="s">
        <v>156</v>
      </c>
      <c r="AS8" s="113" t="s">
        <v>157</v>
      </c>
      <c r="AT8" s="113" t="s">
        <v>34</v>
      </c>
      <c r="AU8" s="150" t="s">
        <v>29</v>
      </c>
      <c r="AV8" s="46" t="s">
        <v>156</v>
      </c>
      <c r="AW8" s="46" t="s">
        <v>157</v>
      </c>
      <c r="AX8" s="46" t="s">
        <v>34</v>
      </c>
      <c r="AY8" s="150" t="s">
        <v>29</v>
      </c>
      <c r="AZ8" s="46" t="s">
        <v>156</v>
      </c>
      <c r="BA8" s="46" t="s">
        <v>157</v>
      </c>
      <c r="BB8" s="46" t="s">
        <v>34</v>
      </c>
      <c r="BC8" s="150" t="s">
        <v>29</v>
      </c>
      <c r="BD8" s="355"/>
      <c r="BE8" s="359"/>
      <c r="BF8" s="359"/>
      <c r="BG8" s="361"/>
      <c r="BH8" s="369"/>
      <c r="BI8" s="354"/>
      <c r="BJ8" s="355"/>
    </row>
    <row r="9" spans="1:62" s="56" customFormat="1" ht="27" customHeight="1" x14ac:dyDescent="0.5">
      <c r="A9" s="57" t="s">
        <v>38</v>
      </c>
      <c r="B9" s="127" t="s">
        <v>39</v>
      </c>
      <c r="C9" s="57" t="s">
        <v>40</v>
      </c>
      <c r="D9" s="57" t="s">
        <v>41</v>
      </c>
      <c r="E9" s="57" t="s">
        <v>42</v>
      </c>
      <c r="F9" s="57" t="s">
        <v>43</v>
      </c>
      <c r="G9" s="57" t="s">
        <v>44</v>
      </c>
      <c r="H9" s="57" t="s">
        <v>45</v>
      </c>
      <c r="I9" s="57" t="s">
        <v>46</v>
      </c>
      <c r="J9" s="57" t="s">
        <v>47</v>
      </c>
      <c r="K9" s="57" t="s">
        <v>152</v>
      </c>
      <c r="L9" s="350"/>
      <c r="M9" s="351"/>
      <c r="N9" s="350"/>
      <c r="O9" s="353"/>
      <c r="P9" s="346"/>
      <c r="Q9" s="351"/>
      <c r="R9" s="346"/>
      <c r="S9" s="348"/>
      <c r="T9" s="346"/>
      <c r="U9" s="348"/>
      <c r="V9" s="346"/>
      <c r="W9" s="348"/>
      <c r="X9" s="346"/>
      <c r="Y9" s="348"/>
      <c r="Z9" s="346"/>
      <c r="AA9" s="348"/>
      <c r="AB9" s="346"/>
      <c r="AC9" s="348"/>
      <c r="AD9" s="346"/>
      <c r="AE9" s="347"/>
      <c r="AF9" s="346"/>
      <c r="AG9" s="347"/>
      <c r="AH9" s="346"/>
      <c r="AI9" s="347"/>
      <c r="AJ9" s="346"/>
      <c r="AK9" s="347"/>
      <c r="AL9" s="346"/>
      <c r="AM9" s="347"/>
      <c r="AN9" s="346"/>
      <c r="AO9" s="347"/>
      <c r="AP9" s="339"/>
      <c r="AQ9" s="339"/>
      <c r="AR9" s="59" t="s">
        <v>48</v>
      </c>
      <c r="AS9" s="59" t="s">
        <v>49</v>
      </c>
      <c r="AT9" s="59" t="s">
        <v>50</v>
      </c>
      <c r="AU9" s="151" t="s">
        <v>51</v>
      </c>
      <c r="AV9" s="58" t="s">
        <v>52</v>
      </c>
      <c r="AW9" s="58" t="s">
        <v>53</v>
      </c>
      <c r="AX9" s="58" t="s">
        <v>54</v>
      </c>
      <c r="AY9" s="151" t="s">
        <v>55</v>
      </c>
      <c r="AZ9" s="58" t="s">
        <v>56</v>
      </c>
      <c r="BA9" s="58" t="s">
        <v>57</v>
      </c>
      <c r="BB9" s="58" t="s">
        <v>147</v>
      </c>
      <c r="BC9" s="151" t="s">
        <v>148</v>
      </c>
      <c r="BD9" s="158" t="s">
        <v>58</v>
      </c>
      <c r="BE9" s="59" t="s">
        <v>158</v>
      </c>
      <c r="BF9" s="59" t="s">
        <v>163</v>
      </c>
      <c r="BG9" s="59" t="s">
        <v>164</v>
      </c>
      <c r="BH9" s="59" t="s">
        <v>165</v>
      </c>
      <c r="BI9" s="151" t="s">
        <v>166</v>
      </c>
      <c r="BJ9" s="158" t="s">
        <v>167</v>
      </c>
    </row>
    <row r="10" spans="1:62" s="47" customFormat="1" ht="20.25" customHeight="1" x14ac:dyDescent="0.55000000000000004">
      <c r="A10" s="13">
        <v>1</v>
      </c>
      <c r="B10" s="128" t="s">
        <v>465</v>
      </c>
      <c r="C10" s="60" t="s">
        <v>466</v>
      </c>
      <c r="D10" s="20" t="s">
        <v>461</v>
      </c>
      <c r="E10" s="20" t="s">
        <v>462</v>
      </c>
      <c r="F10" s="20" t="s">
        <v>302</v>
      </c>
      <c r="G10" s="20" t="s">
        <v>303</v>
      </c>
      <c r="H10" s="20" t="s">
        <v>304</v>
      </c>
      <c r="I10" s="18">
        <v>55</v>
      </c>
      <c r="J10" s="18" t="s">
        <v>334</v>
      </c>
      <c r="K10" s="18" t="s">
        <v>290</v>
      </c>
      <c r="L10" s="50">
        <v>0</v>
      </c>
      <c r="M10" s="2">
        <v>0</v>
      </c>
      <c r="N10" s="50">
        <v>5</v>
      </c>
      <c r="O10" s="2">
        <v>1</v>
      </c>
      <c r="P10" s="50">
        <v>5</v>
      </c>
      <c r="Q10" s="2">
        <v>1</v>
      </c>
      <c r="R10" s="50">
        <v>8</v>
      </c>
      <c r="S10" s="3">
        <v>1</v>
      </c>
      <c r="T10" s="50">
        <v>10</v>
      </c>
      <c r="U10" s="3">
        <v>1</v>
      </c>
      <c r="V10" s="50">
        <v>7</v>
      </c>
      <c r="W10" s="3">
        <v>1</v>
      </c>
      <c r="X10" s="50">
        <v>7</v>
      </c>
      <c r="Y10" s="3">
        <v>1</v>
      </c>
      <c r="Z10" s="50">
        <v>3</v>
      </c>
      <c r="AA10" s="3">
        <v>1</v>
      </c>
      <c r="AB10" s="50">
        <v>8</v>
      </c>
      <c r="AC10" s="3">
        <v>1</v>
      </c>
      <c r="AD10" s="51">
        <v>0</v>
      </c>
      <c r="AE10" s="4">
        <v>0</v>
      </c>
      <c r="AF10" s="51">
        <v>0</v>
      </c>
      <c r="AG10" s="4">
        <v>0</v>
      </c>
      <c r="AH10" s="51">
        <v>0</v>
      </c>
      <c r="AI10" s="4">
        <v>0</v>
      </c>
      <c r="AJ10" s="51">
        <v>0</v>
      </c>
      <c r="AK10" s="4">
        <v>0</v>
      </c>
      <c r="AL10" s="51">
        <v>0</v>
      </c>
      <c r="AM10" s="4">
        <v>0</v>
      </c>
      <c r="AN10" s="51">
        <v>0</v>
      </c>
      <c r="AO10" s="4">
        <v>0</v>
      </c>
      <c r="AP10" s="156">
        <v>53</v>
      </c>
      <c r="AQ10" s="156">
        <v>8</v>
      </c>
      <c r="AR10" s="13">
        <v>1</v>
      </c>
      <c r="AS10" s="288">
        <v>0</v>
      </c>
      <c r="AT10" s="288">
        <v>2</v>
      </c>
      <c r="AU10" s="289">
        <f t="shared" ref="AU10:AU41" si="4">SUM(AR10:AT10)</f>
        <v>3</v>
      </c>
      <c r="AV10" s="290">
        <f t="shared" ref="AV10:AV41" si="5">IF(AP10&lt;1,0,IF(OR(AND(K10="ป.ปกติ",AP10&lt;=40),K10=""),0,1))</f>
        <v>1</v>
      </c>
      <c r="AW10" s="290">
        <f t="shared" ref="AW10:AW41" si="6">IF(AP10&lt;=119,0,IF(AP10&lt;=719,1,IF(AP10&lt;=1079,2,IF(AP10&lt;=1679,3,4))))</f>
        <v>0</v>
      </c>
      <c r="AX10" s="291">
        <f t="shared" ref="AX10:AX41" si="7">IF(AP10&lt;1,0,IF(AND((L10+N10+P10+R10+T10+V10+X10+Z10+AB10)&lt;=40,(L10+N10+P10+R10+T10+V10+X10+Z10+AB10)&gt;0,(AP10)&lt;120),"กรอก",ROUND((IF(AP10&lt;120,((IF((L10+N10+P10+R10+T10+V10+X10+Z10+AB10)=0,0,(IF((L10+N10+P10+R10+T10+V10+X10+Z10+AB10)&lt;=80,6,8))))+((((AE10+AG10+AI10)*30)/20)+(((AK10+AM10+AO10)*35)/20))),(((M10+O10+Q10)*20)/20)+(((S10+U10+W10+Y10+AA10+AC10)*25)/20)+(((AE10+AG10+AI10)*30)/20)+(((AK10+AM10+AO10)*35)/20))),0)))</f>
        <v>6</v>
      </c>
      <c r="AY10" s="289">
        <f t="shared" ref="AY10:AY41" si="8">SUM(AV10:AX10)</f>
        <v>7</v>
      </c>
      <c r="AZ10" s="292">
        <f t="shared" ref="AZ10:AZ41" si="9">SUM(AR10)-AV10</f>
        <v>0</v>
      </c>
      <c r="BA10" s="292">
        <f t="shared" ref="BA10:BA41" si="10">SUM(AS10)-AW10</f>
        <v>0</v>
      </c>
      <c r="BB10" s="292">
        <f t="shared" ref="BB10:BB41" si="11">SUM(AT10)-AX10</f>
        <v>-4</v>
      </c>
      <c r="BC10" s="289">
        <f t="shared" ref="BC10:BC41" si="12">SUM(AU10)-AY10</f>
        <v>-4</v>
      </c>
      <c r="BD10" s="293">
        <f t="shared" ref="BD10:BD41" si="13">IFERROR(SUM(BC10)/AY10*100,0)</f>
        <v>-57.142857142857139</v>
      </c>
      <c r="BE10" s="294">
        <v>0</v>
      </c>
      <c r="BF10" s="294">
        <v>1</v>
      </c>
      <c r="BG10" s="306">
        <v>1</v>
      </c>
      <c r="BH10" s="69">
        <v>0</v>
      </c>
      <c r="BI10" s="285">
        <f t="shared" ref="BI10:BI41" si="14">SUM(BC10-BE10+BF10+BG10+BH10)</f>
        <v>-2</v>
      </c>
      <c r="BJ10" s="295">
        <f t="shared" ref="BJ10:BJ41" si="15">SUM(BI10/AY10*100)</f>
        <v>-28.571428571428569</v>
      </c>
    </row>
    <row r="11" spans="1:62" s="47" customFormat="1" ht="20.25" customHeight="1" x14ac:dyDescent="0.55000000000000004">
      <c r="A11" s="18">
        <v>2</v>
      </c>
      <c r="B11" s="128" t="s">
        <v>375</v>
      </c>
      <c r="C11" s="60" t="s">
        <v>376</v>
      </c>
      <c r="D11" s="20" t="s">
        <v>377</v>
      </c>
      <c r="E11" s="20" t="s">
        <v>308</v>
      </c>
      <c r="F11" s="20" t="s">
        <v>302</v>
      </c>
      <c r="G11" s="20" t="s">
        <v>303</v>
      </c>
      <c r="H11" s="20" t="s">
        <v>304</v>
      </c>
      <c r="I11" s="18">
        <v>12</v>
      </c>
      <c r="J11" s="18" t="s">
        <v>313</v>
      </c>
      <c r="K11" s="18" t="s">
        <v>290</v>
      </c>
      <c r="L11" s="61">
        <v>0</v>
      </c>
      <c r="M11" s="62">
        <v>0</v>
      </c>
      <c r="N11" s="61">
        <v>11</v>
      </c>
      <c r="O11" s="62">
        <v>1</v>
      </c>
      <c r="P11" s="61">
        <v>21</v>
      </c>
      <c r="Q11" s="62">
        <v>1</v>
      </c>
      <c r="R11" s="61">
        <v>17</v>
      </c>
      <c r="S11" s="63">
        <v>1</v>
      </c>
      <c r="T11" s="61">
        <v>17</v>
      </c>
      <c r="U11" s="63">
        <v>1</v>
      </c>
      <c r="V11" s="61">
        <v>13</v>
      </c>
      <c r="W11" s="63">
        <v>1</v>
      </c>
      <c r="X11" s="61">
        <v>18</v>
      </c>
      <c r="Y11" s="63">
        <v>1</v>
      </c>
      <c r="Z11" s="61">
        <v>10</v>
      </c>
      <c r="AA11" s="63">
        <v>1</v>
      </c>
      <c r="AB11" s="61">
        <v>14</v>
      </c>
      <c r="AC11" s="63">
        <v>1</v>
      </c>
      <c r="AD11" s="64">
        <v>0</v>
      </c>
      <c r="AE11" s="65">
        <v>0</v>
      </c>
      <c r="AF11" s="64">
        <v>0</v>
      </c>
      <c r="AG11" s="65">
        <v>0</v>
      </c>
      <c r="AH11" s="64">
        <v>0</v>
      </c>
      <c r="AI11" s="65">
        <v>0</v>
      </c>
      <c r="AJ11" s="64">
        <v>0</v>
      </c>
      <c r="AK11" s="65">
        <v>0</v>
      </c>
      <c r="AL11" s="64">
        <v>0</v>
      </c>
      <c r="AM11" s="65">
        <v>0</v>
      </c>
      <c r="AN11" s="64">
        <v>0</v>
      </c>
      <c r="AO11" s="65">
        <v>0</v>
      </c>
      <c r="AP11" s="157">
        <v>121</v>
      </c>
      <c r="AQ11" s="157">
        <v>8</v>
      </c>
      <c r="AR11" s="18">
        <v>1</v>
      </c>
      <c r="AS11" s="18">
        <v>0</v>
      </c>
      <c r="AT11" s="18">
        <v>8</v>
      </c>
      <c r="AU11" s="153">
        <f t="shared" si="4"/>
        <v>9</v>
      </c>
      <c r="AV11" s="66">
        <f t="shared" si="5"/>
        <v>1</v>
      </c>
      <c r="AW11" s="66">
        <f t="shared" si="6"/>
        <v>1</v>
      </c>
      <c r="AX11" s="53">
        <f t="shared" si="7"/>
        <v>10</v>
      </c>
      <c r="AY11" s="153">
        <f t="shared" si="8"/>
        <v>12</v>
      </c>
      <c r="AZ11" s="67">
        <f t="shared" si="9"/>
        <v>0</v>
      </c>
      <c r="BA11" s="67">
        <f t="shared" si="10"/>
        <v>-1</v>
      </c>
      <c r="BB11" s="67">
        <f t="shared" si="11"/>
        <v>-2</v>
      </c>
      <c r="BC11" s="153">
        <f t="shared" si="12"/>
        <v>-3</v>
      </c>
      <c r="BD11" s="160">
        <f t="shared" si="13"/>
        <v>-25</v>
      </c>
      <c r="BE11" s="112">
        <v>0</v>
      </c>
      <c r="BF11" s="112">
        <v>0</v>
      </c>
      <c r="BG11" s="68">
        <v>1</v>
      </c>
      <c r="BH11" s="18">
        <v>0</v>
      </c>
      <c r="BI11" s="286">
        <f t="shared" si="14"/>
        <v>-2</v>
      </c>
      <c r="BJ11" s="160">
        <f t="shared" si="15"/>
        <v>-16.666666666666664</v>
      </c>
    </row>
    <row r="12" spans="1:62" s="47" customFormat="1" ht="20.25" customHeight="1" x14ac:dyDescent="0.55000000000000004">
      <c r="A12" s="18">
        <v>3</v>
      </c>
      <c r="B12" s="128" t="s">
        <v>347</v>
      </c>
      <c r="C12" s="60" t="s">
        <v>348</v>
      </c>
      <c r="D12" s="20" t="s">
        <v>349</v>
      </c>
      <c r="E12" s="20" t="s">
        <v>301</v>
      </c>
      <c r="F12" s="20" t="s">
        <v>302</v>
      </c>
      <c r="G12" s="20" t="s">
        <v>303</v>
      </c>
      <c r="H12" s="20" t="s">
        <v>304</v>
      </c>
      <c r="I12" s="18">
        <v>0</v>
      </c>
      <c r="J12" s="18" t="s">
        <v>334</v>
      </c>
      <c r="K12" s="18" t="s">
        <v>290</v>
      </c>
      <c r="L12" s="61">
        <v>0</v>
      </c>
      <c r="M12" s="62">
        <v>0</v>
      </c>
      <c r="N12" s="61">
        <v>12</v>
      </c>
      <c r="O12" s="62">
        <v>1</v>
      </c>
      <c r="P12" s="61">
        <v>20</v>
      </c>
      <c r="Q12" s="62">
        <v>1</v>
      </c>
      <c r="R12" s="61">
        <v>21</v>
      </c>
      <c r="S12" s="63">
        <v>1</v>
      </c>
      <c r="T12" s="61">
        <v>16</v>
      </c>
      <c r="U12" s="63">
        <v>1</v>
      </c>
      <c r="V12" s="61">
        <v>14</v>
      </c>
      <c r="W12" s="63">
        <v>1</v>
      </c>
      <c r="X12" s="61">
        <v>19</v>
      </c>
      <c r="Y12" s="63">
        <v>1</v>
      </c>
      <c r="Z12" s="61">
        <v>24</v>
      </c>
      <c r="AA12" s="63">
        <v>1</v>
      </c>
      <c r="AB12" s="61">
        <v>16</v>
      </c>
      <c r="AC12" s="63">
        <v>1</v>
      </c>
      <c r="AD12" s="64">
        <v>0</v>
      </c>
      <c r="AE12" s="65">
        <v>0</v>
      </c>
      <c r="AF12" s="64">
        <v>0</v>
      </c>
      <c r="AG12" s="65">
        <v>0</v>
      </c>
      <c r="AH12" s="64">
        <v>0</v>
      </c>
      <c r="AI12" s="65">
        <v>0</v>
      </c>
      <c r="AJ12" s="64">
        <v>0</v>
      </c>
      <c r="AK12" s="65">
        <v>0</v>
      </c>
      <c r="AL12" s="64">
        <v>0</v>
      </c>
      <c r="AM12" s="65">
        <v>0</v>
      </c>
      <c r="AN12" s="64">
        <v>0</v>
      </c>
      <c r="AO12" s="65">
        <v>0</v>
      </c>
      <c r="AP12" s="157">
        <v>142</v>
      </c>
      <c r="AQ12" s="157">
        <v>8</v>
      </c>
      <c r="AR12" s="18">
        <v>1</v>
      </c>
      <c r="AS12" s="18">
        <v>0</v>
      </c>
      <c r="AT12" s="18">
        <v>8</v>
      </c>
      <c r="AU12" s="153">
        <f t="shared" si="4"/>
        <v>9</v>
      </c>
      <c r="AV12" s="66">
        <f t="shared" si="5"/>
        <v>1</v>
      </c>
      <c r="AW12" s="66">
        <f t="shared" si="6"/>
        <v>1</v>
      </c>
      <c r="AX12" s="53">
        <f t="shared" si="7"/>
        <v>10</v>
      </c>
      <c r="AY12" s="153">
        <f t="shared" si="8"/>
        <v>12</v>
      </c>
      <c r="AZ12" s="67">
        <f t="shared" si="9"/>
        <v>0</v>
      </c>
      <c r="BA12" s="67">
        <f t="shared" si="10"/>
        <v>-1</v>
      </c>
      <c r="BB12" s="67">
        <f t="shared" si="11"/>
        <v>-2</v>
      </c>
      <c r="BC12" s="153">
        <f t="shared" si="12"/>
        <v>-3</v>
      </c>
      <c r="BD12" s="160">
        <f t="shared" si="13"/>
        <v>-25</v>
      </c>
      <c r="BE12" s="112">
        <v>0</v>
      </c>
      <c r="BF12" s="112">
        <v>0</v>
      </c>
      <c r="BG12" s="68">
        <v>0</v>
      </c>
      <c r="BH12" s="18">
        <v>2</v>
      </c>
      <c r="BI12" s="286">
        <f t="shared" si="14"/>
        <v>-1</v>
      </c>
      <c r="BJ12" s="160">
        <f t="shared" si="15"/>
        <v>-8.3333333333333321</v>
      </c>
    </row>
    <row r="13" spans="1:62" s="47" customFormat="1" ht="20.25" customHeight="1" x14ac:dyDescent="0.55000000000000004">
      <c r="A13" s="18">
        <v>4</v>
      </c>
      <c r="B13" s="128" t="s">
        <v>448</v>
      </c>
      <c r="C13" s="60" t="s">
        <v>449</v>
      </c>
      <c r="D13" s="20" t="s">
        <v>450</v>
      </c>
      <c r="E13" s="20" t="s">
        <v>308</v>
      </c>
      <c r="F13" s="20" t="s">
        <v>302</v>
      </c>
      <c r="G13" s="20" t="s">
        <v>303</v>
      </c>
      <c r="H13" s="20" t="s">
        <v>304</v>
      </c>
      <c r="I13" s="18">
        <v>15</v>
      </c>
      <c r="J13" s="18" t="s">
        <v>305</v>
      </c>
      <c r="K13" s="18" t="s">
        <v>290</v>
      </c>
      <c r="L13" s="61">
        <v>0</v>
      </c>
      <c r="M13" s="62">
        <v>0</v>
      </c>
      <c r="N13" s="61">
        <v>11</v>
      </c>
      <c r="O13" s="62">
        <v>1</v>
      </c>
      <c r="P13" s="61">
        <v>12</v>
      </c>
      <c r="Q13" s="62">
        <v>1</v>
      </c>
      <c r="R13" s="61">
        <v>22</v>
      </c>
      <c r="S13" s="63">
        <v>1</v>
      </c>
      <c r="T13" s="61">
        <v>19</v>
      </c>
      <c r="U13" s="63">
        <v>1</v>
      </c>
      <c r="V13" s="61">
        <v>24</v>
      </c>
      <c r="W13" s="63">
        <v>1</v>
      </c>
      <c r="X13" s="61">
        <v>16</v>
      </c>
      <c r="Y13" s="63">
        <v>1</v>
      </c>
      <c r="Z13" s="61">
        <v>19</v>
      </c>
      <c r="AA13" s="63">
        <v>1</v>
      </c>
      <c r="AB13" s="61">
        <v>18</v>
      </c>
      <c r="AC13" s="63">
        <v>1</v>
      </c>
      <c r="AD13" s="64">
        <v>0</v>
      </c>
      <c r="AE13" s="65">
        <v>0</v>
      </c>
      <c r="AF13" s="64">
        <v>0</v>
      </c>
      <c r="AG13" s="65">
        <v>0</v>
      </c>
      <c r="AH13" s="64">
        <v>0</v>
      </c>
      <c r="AI13" s="65">
        <v>0</v>
      </c>
      <c r="AJ13" s="64">
        <v>0</v>
      </c>
      <c r="AK13" s="65">
        <v>0</v>
      </c>
      <c r="AL13" s="64">
        <v>0</v>
      </c>
      <c r="AM13" s="65">
        <v>0</v>
      </c>
      <c r="AN13" s="64">
        <v>0</v>
      </c>
      <c r="AO13" s="65">
        <v>0</v>
      </c>
      <c r="AP13" s="157">
        <v>141</v>
      </c>
      <c r="AQ13" s="157">
        <v>8</v>
      </c>
      <c r="AR13" s="18">
        <v>1</v>
      </c>
      <c r="AS13" s="18">
        <v>0</v>
      </c>
      <c r="AT13" s="18">
        <v>8</v>
      </c>
      <c r="AU13" s="153">
        <f t="shared" si="4"/>
        <v>9</v>
      </c>
      <c r="AV13" s="66">
        <f t="shared" si="5"/>
        <v>1</v>
      </c>
      <c r="AW13" s="66">
        <f t="shared" si="6"/>
        <v>1</v>
      </c>
      <c r="AX13" s="53">
        <f t="shared" si="7"/>
        <v>10</v>
      </c>
      <c r="AY13" s="153">
        <f t="shared" si="8"/>
        <v>12</v>
      </c>
      <c r="AZ13" s="67">
        <f t="shared" si="9"/>
        <v>0</v>
      </c>
      <c r="BA13" s="67">
        <f t="shared" si="10"/>
        <v>-1</v>
      </c>
      <c r="BB13" s="67">
        <f t="shared" si="11"/>
        <v>-2</v>
      </c>
      <c r="BC13" s="153">
        <f t="shared" si="12"/>
        <v>-3</v>
      </c>
      <c r="BD13" s="160">
        <f t="shared" si="13"/>
        <v>-25</v>
      </c>
      <c r="BE13" s="112">
        <v>0</v>
      </c>
      <c r="BF13" s="112">
        <v>0</v>
      </c>
      <c r="BG13" s="68">
        <v>0</v>
      </c>
      <c r="BH13" s="18">
        <v>0</v>
      </c>
      <c r="BI13" s="286">
        <f t="shared" si="14"/>
        <v>-3</v>
      </c>
      <c r="BJ13" s="160">
        <f t="shared" si="15"/>
        <v>-25</v>
      </c>
    </row>
    <row r="14" spans="1:62" s="47" customFormat="1" ht="20.25" customHeight="1" x14ac:dyDescent="0.55000000000000004">
      <c r="A14" s="18">
        <v>5</v>
      </c>
      <c r="B14" s="128" t="s">
        <v>343</v>
      </c>
      <c r="C14" s="60" t="s">
        <v>344</v>
      </c>
      <c r="D14" s="20" t="s">
        <v>333</v>
      </c>
      <c r="E14" s="20" t="s">
        <v>301</v>
      </c>
      <c r="F14" s="20" t="s">
        <v>302</v>
      </c>
      <c r="G14" s="20" t="s">
        <v>303</v>
      </c>
      <c r="H14" s="20" t="s">
        <v>304</v>
      </c>
      <c r="I14" s="18">
        <v>51</v>
      </c>
      <c r="J14" s="18" t="s">
        <v>334</v>
      </c>
      <c r="K14" s="18" t="s">
        <v>290</v>
      </c>
      <c r="L14" s="61">
        <v>0</v>
      </c>
      <c r="M14" s="62">
        <v>0</v>
      </c>
      <c r="N14" s="61">
        <v>2</v>
      </c>
      <c r="O14" s="62">
        <v>1</v>
      </c>
      <c r="P14" s="61">
        <v>17</v>
      </c>
      <c r="Q14" s="62">
        <v>1</v>
      </c>
      <c r="R14" s="61">
        <v>19</v>
      </c>
      <c r="S14" s="63">
        <v>1</v>
      </c>
      <c r="T14" s="61">
        <v>22</v>
      </c>
      <c r="U14" s="63">
        <v>1</v>
      </c>
      <c r="V14" s="61">
        <v>20</v>
      </c>
      <c r="W14" s="63">
        <v>1</v>
      </c>
      <c r="X14" s="61">
        <v>19</v>
      </c>
      <c r="Y14" s="63">
        <v>1</v>
      </c>
      <c r="Z14" s="61">
        <v>16</v>
      </c>
      <c r="AA14" s="63">
        <v>1</v>
      </c>
      <c r="AB14" s="61">
        <v>11</v>
      </c>
      <c r="AC14" s="63">
        <v>1</v>
      </c>
      <c r="AD14" s="64">
        <v>0</v>
      </c>
      <c r="AE14" s="65">
        <v>0</v>
      </c>
      <c r="AF14" s="64">
        <v>0</v>
      </c>
      <c r="AG14" s="65">
        <v>0</v>
      </c>
      <c r="AH14" s="64">
        <v>0</v>
      </c>
      <c r="AI14" s="65">
        <v>0</v>
      </c>
      <c r="AJ14" s="64">
        <v>0</v>
      </c>
      <c r="AK14" s="65">
        <v>0</v>
      </c>
      <c r="AL14" s="64">
        <v>0</v>
      </c>
      <c r="AM14" s="65">
        <v>0</v>
      </c>
      <c r="AN14" s="64">
        <v>0</v>
      </c>
      <c r="AO14" s="65">
        <v>0</v>
      </c>
      <c r="AP14" s="157">
        <v>126</v>
      </c>
      <c r="AQ14" s="157">
        <v>8</v>
      </c>
      <c r="AR14" s="18">
        <v>1</v>
      </c>
      <c r="AS14" s="18">
        <v>0</v>
      </c>
      <c r="AT14" s="18">
        <v>8</v>
      </c>
      <c r="AU14" s="153">
        <f t="shared" si="4"/>
        <v>9</v>
      </c>
      <c r="AV14" s="66">
        <f t="shared" si="5"/>
        <v>1</v>
      </c>
      <c r="AW14" s="66">
        <f t="shared" si="6"/>
        <v>1</v>
      </c>
      <c r="AX14" s="53">
        <f t="shared" si="7"/>
        <v>10</v>
      </c>
      <c r="AY14" s="153">
        <f t="shared" si="8"/>
        <v>12</v>
      </c>
      <c r="AZ14" s="67">
        <f t="shared" si="9"/>
        <v>0</v>
      </c>
      <c r="BA14" s="67">
        <f t="shared" si="10"/>
        <v>-1</v>
      </c>
      <c r="BB14" s="67">
        <f t="shared" si="11"/>
        <v>-2</v>
      </c>
      <c r="BC14" s="153">
        <f t="shared" si="12"/>
        <v>-3</v>
      </c>
      <c r="BD14" s="160">
        <f t="shared" si="13"/>
        <v>-25</v>
      </c>
      <c r="BE14" s="112">
        <v>0</v>
      </c>
      <c r="BF14" s="112">
        <v>0</v>
      </c>
      <c r="BG14" s="68">
        <v>0</v>
      </c>
      <c r="BH14" s="18">
        <v>0</v>
      </c>
      <c r="BI14" s="286">
        <f t="shared" si="14"/>
        <v>-3</v>
      </c>
      <c r="BJ14" s="160">
        <f t="shared" si="15"/>
        <v>-25</v>
      </c>
    </row>
    <row r="15" spans="1:62" s="47" customFormat="1" ht="20.25" customHeight="1" x14ac:dyDescent="0.55000000000000004">
      <c r="A15" s="18">
        <v>6</v>
      </c>
      <c r="B15" s="128" t="s">
        <v>393</v>
      </c>
      <c r="C15" s="60" t="s">
        <v>394</v>
      </c>
      <c r="D15" s="20" t="s">
        <v>388</v>
      </c>
      <c r="E15" s="20" t="s">
        <v>308</v>
      </c>
      <c r="F15" s="20" t="s">
        <v>302</v>
      </c>
      <c r="G15" s="20" t="s">
        <v>303</v>
      </c>
      <c r="H15" s="20" t="s">
        <v>304</v>
      </c>
      <c r="I15" s="18">
        <v>10</v>
      </c>
      <c r="J15" s="18" t="s">
        <v>313</v>
      </c>
      <c r="K15" s="18" t="s">
        <v>290</v>
      </c>
      <c r="L15" s="61">
        <v>4</v>
      </c>
      <c r="M15" s="62">
        <v>1</v>
      </c>
      <c r="N15" s="61">
        <v>19</v>
      </c>
      <c r="O15" s="62">
        <v>1</v>
      </c>
      <c r="P15" s="61">
        <v>13</v>
      </c>
      <c r="Q15" s="62">
        <v>1</v>
      </c>
      <c r="R15" s="61">
        <v>23</v>
      </c>
      <c r="S15" s="63">
        <v>1</v>
      </c>
      <c r="T15" s="61">
        <v>11</v>
      </c>
      <c r="U15" s="63">
        <v>1</v>
      </c>
      <c r="V15" s="61">
        <v>18</v>
      </c>
      <c r="W15" s="63">
        <v>1</v>
      </c>
      <c r="X15" s="61">
        <v>23</v>
      </c>
      <c r="Y15" s="63">
        <v>1</v>
      </c>
      <c r="Z15" s="61">
        <v>19</v>
      </c>
      <c r="AA15" s="63">
        <v>1</v>
      </c>
      <c r="AB15" s="61">
        <v>14</v>
      </c>
      <c r="AC15" s="63">
        <v>1</v>
      </c>
      <c r="AD15" s="64">
        <v>0</v>
      </c>
      <c r="AE15" s="65">
        <v>0</v>
      </c>
      <c r="AF15" s="64">
        <v>0</v>
      </c>
      <c r="AG15" s="65">
        <v>0</v>
      </c>
      <c r="AH15" s="64">
        <v>0</v>
      </c>
      <c r="AI15" s="65">
        <v>0</v>
      </c>
      <c r="AJ15" s="64">
        <v>0</v>
      </c>
      <c r="AK15" s="65">
        <v>0</v>
      </c>
      <c r="AL15" s="64">
        <v>0</v>
      </c>
      <c r="AM15" s="65">
        <v>0</v>
      </c>
      <c r="AN15" s="64">
        <v>0</v>
      </c>
      <c r="AO15" s="65">
        <v>0</v>
      </c>
      <c r="AP15" s="157">
        <v>144</v>
      </c>
      <c r="AQ15" s="157">
        <v>9</v>
      </c>
      <c r="AR15" s="18">
        <v>1</v>
      </c>
      <c r="AS15" s="18">
        <v>0</v>
      </c>
      <c r="AT15" s="18">
        <v>9</v>
      </c>
      <c r="AU15" s="153">
        <f t="shared" si="4"/>
        <v>10</v>
      </c>
      <c r="AV15" s="66">
        <f t="shared" si="5"/>
        <v>1</v>
      </c>
      <c r="AW15" s="66">
        <f t="shared" si="6"/>
        <v>1</v>
      </c>
      <c r="AX15" s="53">
        <f t="shared" si="7"/>
        <v>11</v>
      </c>
      <c r="AY15" s="153">
        <f t="shared" si="8"/>
        <v>13</v>
      </c>
      <c r="AZ15" s="67">
        <f t="shared" si="9"/>
        <v>0</v>
      </c>
      <c r="BA15" s="67">
        <f t="shared" si="10"/>
        <v>-1</v>
      </c>
      <c r="BB15" s="67">
        <f t="shared" si="11"/>
        <v>-2</v>
      </c>
      <c r="BC15" s="153">
        <f t="shared" si="12"/>
        <v>-3</v>
      </c>
      <c r="BD15" s="160">
        <f t="shared" si="13"/>
        <v>-23.076923076923077</v>
      </c>
      <c r="BE15" s="112">
        <v>0</v>
      </c>
      <c r="BF15" s="112">
        <v>0</v>
      </c>
      <c r="BG15" s="68">
        <v>0</v>
      </c>
      <c r="BH15" s="18">
        <v>1</v>
      </c>
      <c r="BI15" s="286">
        <f t="shared" si="14"/>
        <v>-2</v>
      </c>
      <c r="BJ15" s="160">
        <f t="shared" si="15"/>
        <v>-15.384615384615385</v>
      </c>
    </row>
    <row r="16" spans="1:62" s="47" customFormat="1" ht="20.25" customHeight="1" x14ac:dyDescent="0.55000000000000004">
      <c r="A16" s="18">
        <v>7</v>
      </c>
      <c r="B16" s="128" t="s">
        <v>478</v>
      </c>
      <c r="C16" s="60" t="s">
        <v>479</v>
      </c>
      <c r="D16" s="20" t="s">
        <v>473</v>
      </c>
      <c r="E16" s="20" t="s">
        <v>462</v>
      </c>
      <c r="F16" s="20" t="s">
        <v>302</v>
      </c>
      <c r="G16" s="20" t="s">
        <v>303</v>
      </c>
      <c r="H16" s="20" t="s">
        <v>304</v>
      </c>
      <c r="I16" s="18">
        <v>24</v>
      </c>
      <c r="J16" s="18" t="s">
        <v>305</v>
      </c>
      <c r="K16" s="18" t="s">
        <v>290</v>
      </c>
      <c r="L16" s="61">
        <v>4</v>
      </c>
      <c r="M16" s="62">
        <v>1</v>
      </c>
      <c r="N16" s="61">
        <v>1</v>
      </c>
      <c r="O16" s="62">
        <v>1</v>
      </c>
      <c r="P16" s="61">
        <v>4</v>
      </c>
      <c r="Q16" s="62">
        <v>1</v>
      </c>
      <c r="R16" s="61">
        <v>6</v>
      </c>
      <c r="S16" s="63">
        <v>1</v>
      </c>
      <c r="T16" s="61">
        <v>7</v>
      </c>
      <c r="U16" s="63">
        <v>1</v>
      </c>
      <c r="V16" s="61">
        <v>11</v>
      </c>
      <c r="W16" s="63">
        <v>1</v>
      </c>
      <c r="X16" s="61">
        <v>3</v>
      </c>
      <c r="Y16" s="63">
        <v>1</v>
      </c>
      <c r="Z16" s="61">
        <v>5</v>
      </c>
      <c r="AA16" s="63">
        <v>1</v>
      </c>
      <c r="AB16" s="61">
        <v>5</v>
      </c>
      <c r="AC16" s="63">
        <v>1</v>
      </c>
      <c r="AD16" s="64">
        <v>0</v>
      </c>
      <c r="AE16" s="65">
        <v>0</v>
      </c>
      <c r="AF16" s="64">
        <v>0</v>
      </c>
      <c r="AG16" s="65">
        <v>0</v>
      </c>
      <c r="AH16" s="64">
        <v>0</v>
      </c>
      <c r="AI16" s="65">
        <v>0</v>
      </c>
      <c r="AJ16" s="64">
        <v>0</v>
      </c>
      <c r="AK16" s="65">
        <v>0</v>
      </c>
      <c r="AL16" s="64">
        <v>0</v>
      </c>
      <c r="AM16" s="65">
        <v>0</v>
      </c>
      <c r="AN16" s="64">
        <v>0</v>
      </c>
      <c r="AO16" s="65">
        <v>0</v>
      </c>
      <c r="AP16" s="157">
        <v>46</v>
      </c>
      <c r="AQ16" s="157">
        <v>9</v>
      </c>
      <c r="AR16" s="18">
        <v>1</v>
      </c>
      <c r="AS16" s="18">
        <v>0</v>
      </c>
      <c r="AT16" s="18">
        <v>3</v>
      </c>
      <c r="AU16" s="153">
        <f t="shared" si="4"/>
        <v>4</v>
      </c>
      <c r="AV16" s="66">
        <f t="shared" si="5"/>
        <v>1</v>
      </c>
      <c r="AW16" s="66">
        <f t="shared" si="6"/>
        <v>0</v>
      </c>
      <c r="AX16" s="53">
        <f t="shared" si="7"/>
        <v>6</v>
      </c>
      <c r="AY16" s="153">
        <f t="shared" si="8"/>
        <v>7</v>
      </c>
      <c r="AZ16" s="67">
        <f t="shared" si="9"/>
        <v>0</v>
      </c>
      <c r="BA16" s="67">
        <f t="shared" si="10"/>
        <v>0</v>
      </c>
      <c r="BB16" s="67">
        <f t="shared" si="11"/>
        <v>-3</v>
      </c>
      <c r="BC16" s="153">
        <f t="shared" si="12"/>
        <v>-3</v>
      </c>
      <c r="BD16" s="160">
        <f t="shared" si="13"/>
        <v>-42.857142857142854</v>
      </c>
      <c r="BE16" s="112">
        <v>0</v>
      </c>
      <c r="BF16" s="112">
        <v>0</v>
      </c>
      <c r="BG16" s="68">
        <v>0</v>
      </c>
      <c r="BH16" s="18">
        <v>0</v>
      </c>
      <c r="BI16" s="286">
        <f t="shared" si="14"/>
        <v>-3</v>
      </c>
      <c r="BJ16" s="160">
        <f t="shared" si="15"/>
        <v>-42.857142857142854</v>
      </c>
    </row>
    <row r="17" spans="1:62" s="47" customFormat="1" ht="20.25" customHeight="1" x14ac:dyDescent="0.55000000000000004">
      <c r="A17" s="18">
        <v>8</v>
      </c>
      <c r="B17" s="128" t="s">
        <v>355</v>
      </c>
      <c r="C17" s="60" t="s">
        <v>356</v>
      </c>
      <c r="D17" s="20" t="s">
        <v>300</v>
      </c>
      <c r="E17" s="20" t="s">
        <v>301</v>
      </c>
      <c r="F17" s="20" t="s">
        <v>302</v>
      </c>
      <c r="G17" s="20" t="s">
        <v>303</v>
      </c>
      <c r="H17" s="20" t="s">
        <v>304</v>
      </c>
      <c r="I17" s="18">
        <v>40</v>
      </c>
      <c r="J17" s="18" t="s">
        <v>305</v>
      </c>
      <c r="K17" s="18" t="s">
        <v>290</v>
      </c>
      <c r="L17" s="61">
        <v>0</v>
      </c>
      <c r="M17" s="62">
        <v>0</v>
      </c>
      <c r="N17" s="61">
        <v>3</v>
      </c>
      <c r="O17" s="62">
        <v>1</v>
      </c>
      <c r="P17" s="61">
        <v>2</v>
      </c>
      <c r="Q17" s="62">
        <v>1</v>
      </c>
      <c r="R17" s="61">
        <v>7</v>
      </c>
      <c r="S17" s="63">
        <v>1</v>
      </c>
      <c r="T17" s="61">
        <v>8</v>
      </c>
      <c r="U17" s="63">
        <v>1</v>
      </c>
      <c r="V17" s="61">
        <v>3</v>
      </c>
      <c r="W17" s="63">
        <v>1</v>
      </c>
      <c r="X17" s="61">
        <v>10</v>
      </c>
      <c r="Y17" s="63">
        <v>1</v>
      </c>
      <c r="Z17" s="61">
        <v>5</v>
      </c>
      <c r="AA17" s="63">
        <v>1</v>
      </c>
      <c r="AB17" s="61">
        <v>6</v>
      </c>
      <c r="AC17" s="63">
        <v>1</v>
      </c>
      <c r="AD17" s="64">
        <v>0</v>
      </c>
      <c r="AE17" s="65">
        <v>0</v>
      </c>
      <c r="AF17" s="64">
        <v>0</v>
      </c>
      <c r="AG17" s="65">
        <v>0</v>
      </c>
      <c r="AH17" s="64">
        <v>0</v>
      </c>
      <c r="AI17" s="65">
        <v>0</v>
      </c>
      <c r="AJ17" s="64">
        <v>0</v>
      </c>
      <c r="AK17" s="65">
        <v>0</v>
      </c>
      <c r="AL17" s="64">
        <v>0</v>
      </c>
      <c r="AM17" s="65">
        <v>0</v>
      </c>
      <c r="AN17" s="64">
        <v>0</v>
      </c>
      <c r="AO17" s="65">
        <v>0</v>
      </c>
      <c r="AP17" s="157">
        <v>44</v>
      </c>
      <c r="AQ17" s="157">
        <v>8</v>
      </c>
      <c r="AR17" s="18">
        <v>1</v>
      </c>
      <c r="AS17" s="18">
        <v>0</v>
      </c>
      <c r="AT17" s="18">
        <v>3</v>
      </c>
      <c r="AU17" s="153">
        <f t="shared" si="4"/>
        <v>4</v>
      </c>
      <c r="AV17" s="66">
        <f t="shared" si="5"/>
        <v>1</v>
      </c>
      <c r="AW17" s="66">
        <f t="shared" si="6"/>
        <v>0</v>
      </c>
      <c r="AX17" s="53">
        <f t="shared" si="7"/>
        <v>6</v>
      </c>
      <c r="AY17" s="153">
        <f t="shared" si="8"/>
        <v>7</v>
      </c>
      <c r="AZ17" s="67">
        <f t="shared" si="9"/>
        <v>0</v>
      </c>
      <c r="BA17" s="67">
        <f t="shared" si="10"/>
        <v>0</v>
      </c>
      <c r="BB17" s="67">
        <f t="shared" si="11"/>
        <v>-3</v>
      </c>
      <c r="BC17" s="153">
        <f t="shared" si="12"/>
        <v>-3</v>
      </c>
      <c r="BD17" s="160">
        <f t="shared" si="13"/>
        <v>-42.857142857142854</v>
      </c>
      <c r="BE17" s="112">
        <v>0</v>
      </c>
      <c r="BF17" s="112">
        <v>0</v>
      </c>
      <c r="BG17" s="68">
        <v>0</v>
      </c>
      <c r="BH17" s="18">
        <v>0</v>
      </c>
      <c r="BI17" s="286">
        <f t="shared" si="14"/>
        <v>-3</v>
      </c>
      <c r="BJ17" s="160">
        <f t="shared" si="15"/>
        <v>-42.857142857142854</v>
      </c>
    </row>
    <row r="18" spans="1:62" s="47" customFormat="1" ht="20.25" customHeight="1" x14ac:dyDescent="0.55000000000000004">
      <c r="A18" s="18">
        <v>9</v>
      </c>
      <c r="B18" s="128" t="s">
        <v>469</v>
      </c>
      <c r="C18" s="60" t="s">
        <v>470</v>
      </c>
      <c r="D18" s="20" t="s">
        <v>461</v>
      </c>
      <c r="E18" s="20" t="s">
        <v>462</v>
      </c>
      <c r="F18" s="20" t="s">
        <v>302</v>
      </c>
      <c r="G18" s="20" t="s">
        <v>303</v>
      </c>
      <c r="H18" s="20" t="s">
        <v>304</v>
      </c>
      <c r="I18" s="18">
        <v>45</v>
      </c>
      <c r="J18" s="18" t="s">
        <v>334</v>
      </c>
      <c r="K18" s="18" t="s">
        <v>290</v>
      </c>
      <c r="L18" s="61">
        <v>0</v>
      </c>
      <c r="M18" s="62">
        <v>0</v>
      </c>
      <c r="N18" s="61">
        <v>3</v>
      </c>
      <c r="O18" s="62">
        <v>1</v>
      </c>
      <c r="P18" s="61">
        <v>6</v>
      </c>
      <c r="Q18" s="62">
        <v>1</v>
      </c>
      <c r="R18" s="61">
        <v>5</v>
      </c>
      <c r="S18" s="63">
        <v>1</v>
      </c>
      <c r="T18" s="61">
        <v>9</v>
      </c>
      <c r="U18" s="63">
        <v>1</v>
      </c>
      <c r="V18" s="61">
        <v>5</v>
      </c>
      <c r="W18" s="63">
        <v>1</v>
      </c>
      <c r="X18" s="61">
        <v>4</v>
      </c>
      <c r="Y18" s="63">
        <v>1</v>
      </c>
      <c r="Z18" s="61">
        <v>4</v>
      </c>
      <c r="AA18" s="63">
        <v>1</v>
      </c>
      <c r="AB18" s="61">
        <v>6</v>
      </c>
      <c r="AC18" s="63">
        <v>1</v>
      </c>
      <c r="AD18" s="64">
        <v>0</v>
      </c>
      <c r="AE18" s="65">
        <v>0</v>
      </c>
      <c r="AF18" s="64">
        <v>0</v>
      </c>
      <c r="AG18" s="65">
        <v>0</v>
      </c>
      <c r="AH18" s="64">
        <v>0</v>
      </c>
      <c r="AI18" s="65">
        <v>0</v>
      </c>
      <c r="AJ18" s="64">
        <v>0</v>
      </c>
      <c r="AK18" s="65">
        <v>0</v>
      </c>
      <c r="AL18" s="64">
        <v>0</v>
      </c>
      <c r="AM18" s="65">
        <v>0</v>
      </c>
      <c r="AN18" s="64">
        <v>0</v>
      </c>
      <c r="AO18" s="65">
        <v>0</v>
      </c>
      <c r="AP18" s="157">
        <v>42</v>
      </c>
      <c r="AQ18" s="157">
        <v>8</v>
      </c>
      <c r="AR18" s="18">
        <v>1</v>
      </c>
      <c r="AS18" s="18">
        <v>0</v>
      </c>
      <c r="AT18" s="18">
        <v>3</v>
      </c>
      <c r="AU18" s="153">
        <f t="shared" si="4"/>
        <v>4</v>
      </c>
      <c r="AV18" s="66">
        <f t="shared" si="5"/>
        <v>1</v>
      </c>
      <c r="AW18" s="66">
        <f t="shared" si="6"/>
        <v>0</v>
      </c>
      <c r="AX18" s="53">
        <f t="shared" si="7"/>
        <v>6</v>
      </c>
      <c r="AY18" s="153">
        <f t="shared" si="8"/>
        <v>7</v>
      </c>
      <c r="AZ18" s="67">
        <f t="shared" si="9"/>
        <v>0</v>
      </c>
      <c r="BA18" s="67">
        <f t="shared" si="10"/>
        <v>0</v>
      </c>
      <c r="BB18" s="67">
        <f t="shared" si="11"/>
        <v>-3</v>
      </c>
      <c r="BC18" s="153">
        <f t="shared" si="12"/>
        <v>-3</v>
      </c>
      <c r="BD18" s="160">
        <f t="shared" si="13"/>
        <v>-42.857142857142854</v>
      </c>
      <c r="BE18" s="112">
        <v>0</v>
      </c>
      <c r="BF18" s="112">
        <v>0</v>
      </c>
      <c r="BG18" s="68">
        <v>0</v>
      </c>
      <c r="BH18" s="18">
        <v>0</v>
      </c>
      <c r="BI18" s="286">
        <f t="shared" si="14"/>
        <v>-3</v>
      </c>
      <c r="BJ18" s="160">
        <f t="shared" si="15"/>
        <v>-42.857142857142854</v>
      </c>
    </row>
    <row r="19" spans="1:62" s="47" customFormat="1" ht="20.25" customHeight="1" x14ac:dyDescent="0.55000000000000004">
      <c r="A19" s="18">
        <v>10</v>
      </c>
      <c r="B19" s="128" t="s">
        <v>441</v>
      </c>
      <c r="C19" s="60" t="s">
        <v>442</v>
      </c>
      <c r="D19" s="20" t="s">
        <v>440</v>
      </c>
      <c r="E19" s="20" t="s">
        <v>308</v>
      </c>
      <c r="F19" s="20" t="s">
        <v>302</v>
      </c>
      <c r="G19" s="20" t="s">
        <v>303</v>
      </c>
      <c r="H19" s="20" t="s">
        <v>304</v>
      </c>
      <c r="I19" s="18">
        <v>15</v>
      </c>
      <c r="J19" s="18" t="s">
        <v>334</v>
      </c>
      <c r="K19" s="18" t="s">
        <v>290</v>
      </c>
      <c r="L19" s="61">
        <v>6</v>
      </c>
      <c r="M19" s="62">
        <v>1</v>
      </c>
      <c r="N19" s="61">
        <v>8</v>
      </c>
      <c r="O19" s="62">
        <v>1</v>
      </c>
      <c r="P19" s="61">
        <v>12</v>
      </c>
      <c r="Q19" s="62">
        <v>1</v>
      </c>
      <c r="R19" s="61">
        <v>9</v>
      </c>
      <c r="S19" s="63">
        <v>1</v>
      </c>
      <c r="T19" s="61">
        <v>16</v>
      </c>
      <c r="U19" s="63">
        <v>1</v>
      </c>
      <c r="V19" s="61">
        <v>8</v>
      </c>
      <c r="W19" s="63">
        <v>1</v>
      </c>
      <c r="X19" s="61">
        <v>18</v>
      </c>
      <c r="Y19" s="63">
        <v>1</v>
      </c>
      <c r="Z19" s="61">
        <v>11</v>
      </c>
      <c r="AA19" s="63">
        <v>1</v>
      </c>
      <c r="AB19" s="61">
        <v>20</v>
      </c>
      <c r="AC19" s="63">
        <v>1</v>
      </c>
      <c r="AD19" s="64">
        <v>0</v>
      </c>
      <c r="AE19" s="65">
        <v>0</v>
      </c>
      <c r="AF19" s="64">
        <v>0</v>
      </c>
      <c r="AG19" s="65">
        <v>0</v>
      </c>
      <c r="AH19" s="64">
        <v>0</v>
      </c>
      <c r="AI19" s="65">
        <v>0</v>
      </c>
      <c r="AJ19" s="64">
        <v>0</v>
      </c>
      <c r="AK19" s="65">
        <v>0</v>
      </c>
      <c r="AL19" s="64">
        <v>0</v>
      </c>
      <c r="AM19" s="65">
        <v>0</v>
      </c>
      <c r="AN19" s="64">
        <v>0</v>
      </c>
      <c r="AO19" s="65">
        <v>0</v>
      </c>
      <c r="AP19" s="157">
        <v>108</v>
      </c>
      <c r="AQ19" s="157">
        <v>9</v>
      </c>
      <c r="AR19" s="18">
        <v>1</v>
      </c>
      <c r="AS19" s="18">
        <v>0</v>
      </c>
      <c r="AT19" s="18">
        <v>5</v>
      </c>
      <c r="AU19" s="153">
        <f t="shared" si="4"/>
        <v>6</v>
      </c>
      <c r="AV19" s="66">
        <f t="shared" si="5"/>
        <v>1</v>
      </c>
      <c r="AW19" s="66">
        <f t="shared" si="6"/>
        <v>0</v>
      </c>
      <c r="AX19" s="53">
        <f t="shared" si="7"/>
        <v>8</v>
      </c>
      <c r="AY19" s="153">
        <f t="shared" si="8"/>
        <v>9</v>
      </c>
      <c r="AZ19" s="67">
        <f t="shared" si="9"/>
        <v>0</v>
      </c>
      <c r="BA19" s="67">
        <f t="shared" si="10"/>
        <v>0</v>
      </c>
      <c r="BB19" s="67">
        <f t="shared" si="11"/>
        <v>-3</v>
      </c>
      <c r="BC19" s="153">
        <f t="shared" si="12"/>
        <v>-3</v>
      </c>
      <c r="BD19" s="160">
        <f t="shared" si="13"/>
        <v>-33.333333333333329</v>
      </c>
      <c r="BE19" s="112">
        <v>0</v>
      </c>
      <c r="BF19" s="112">
        <v>0</v>
      </c>
      <c r="BG19" s="68">
        <v>0</v>
      </c>
      <c r="BH19" s="18">
        <v>0</v>
      </c>
      <c r="BI19" s="286">
        <f t="shared" si="14"/>
        <v>-3</v>
      </c>
      <c r="BJ19" s="160">
        <f t="shared" si="15"/>
        <v>-33.333333333333329</v>
      </c>
    </row>
    <row r="20" spans="1:62" s="47" customFormat="1" ht="20.25" customHeight="1" x14ac:dyDescent="0.55000000000000004">
      <c r="A20" s="18">
        <v>11</v>
      </c>
      <c r="B20" s="128" t="s">
        <v>547</v>
      </c>
      <c r="C20" s="60" t="s">
        <v>548</v>
      </c>
      <c r="D20" s="20" t="s">
        <v>549</v>
      </c>
      <c r="E20" s="20" t="s">
        <v>532</v>
      </c>
      <c r="F20" s="20" t="s">
        <v>302</v>
      </c>
      <c r="G20" s="20" t="s">
        <v>303</v>
      </c>
      <c r="H20" s="20" t="s">
        <v>304</v>
      </c>
      <c r="I20" s="18">
        <v>16</v>
      </c>
      <c r="J20" s="18" t="s">
        <v>305</v>
      </c>
      <c r="K20" s="18" t="s">
        <v>290</v>
      </c>
      <c r="L20" s="61">
        <v>0</v>
      </c>
      <c r="M20" s="62">
        <v>0</v>
      </c>
      <c r="N20" s="61">
        <v>11</v>
      </c>
      <c r="O20" s="62">
        <v>1</v>
      </c>
      <c r="P20" s="61">
        <v>9</v>
      </c>
      <c r="Q20" s="62">
        <v>1</v>
      </c>
      <c r="R20" s="61">
        <v>13</v>
      </c>
      <c r="S20" s="63">
        <v>1</v>
      </c>
      <c r="T20" s="61">
        <v>16</v>
      </c>
      <c r="U20" s="63">
        <v>1</v>
      </c>
      <c r="V20" s="61">
        <v>10</v>
      </c>
      <c r="W20" s="63">
        <v>1</v>
      </c>
      <c r="X20" s="61">
        <v>15</v>
      </c>
      <c r="Y20" s="63">
        <v>1</v>
      </c>
      <c r="Z20" s="61">
        <v>14</v>
      </c>
      <c r="AA20" s="63">
        <v>1</v>
      </c>
      <c r="AB20" s="61">
        <v>12</v>
      </c>
      <c r="AC20" s="63">
        <v>1</v>
      </c>
      <c r="AD20" s="64">
        <v>0</v>
      </c>
      <c r="AE20" s="65">
        <v>0</v>
      </c>
      <c r="AF20" s="64">
        <v>0</v>
      </c>
      <c r="AG20" s="65">
        <v>0</v>
      </c>
      <c r="AH20" s="64">
        <v>0</v>
      </c>
      <c r="AI20" s="65">
        <v>0</v>
      </c>
      <c r="AJ20" s="64">
        <v>0</v>
      </c>
      <c r="AK20" s="65">
        <v>0</v>
      </c>
      <c r="AL20" s="64">
        <v>0</v>
      </c>
      <c r="AM20" s="65">
        <v>0</v>
      </c>
      <c r="AN20" s="64">
        <v>0</v>
      </c>
      <c r="AO20" s="65">
        <v>0</v>
      </c>
      <c r="AP20" s="157">
        <v>100</v>
      </c>
      <c r="AQ20" s="157">
        <v>8</v>
      </c>
      <c r="AR20" s="18">
        <v>1</v>
      </c>
      <c r="AS20" s="18">
        <v>0</v>
      </c>
      <c r="AT20" s="18">
        <v>5</v>
      </c>
      <c r="AU20" s="153">
        <f t="shared" si="4"/>
        <v>6</v>
      </c>
      <c r="AV20" s="66">
        <f t="shared" si="5"/>
        <v>1</v>
      </c>
      <c r="AW20" s="66">
        <f t="shared" si="6"/>
        <v>0</v>
      </c>
      <c r="AX20" s="53">
        <f t="shared" si="7"/>
        <v>8</v>
      </c>
      <c r="AY20" s="153">
        <f t="shared" si="8"/>
        <v>9</v>
      </c>
      <c r="AZ20" s="67">
        <f t="shared" si="9"/>
        <v>0</v>
      </c>
      <c r="BA20" s="67">
        <f t="shared" si="10"/>
        <v>0</v>
      </c>
      <c r="BB20" s="67">
        <f t="shared" si="11"/>
        <v>-3</v>
      </c>
      <c r="BC20" s="153">
        <f t="shared" si="12"/>
        <v>-3</v>
      </c>
      <c r="BD20" s="160">
        <f t="shared" si="13"/>
        <v>-33.333333333333329</v>
      </c>
      <c r="BE20" s="112">
        <v>0</v>
      </c>
      <c r="BF20" s="112">
        <v>0</v>
      </c>
      <c r="BG20" s="68">
        <v>0</v>
      </c>
      <c r="BH20" s="18">
        <v>0</v>
      </c>
      <c r="BI20" s="286">
        <f t="shared" si="14"/>
        <v>-3</v>
      </c>
      <c r="BJ20" s="160">
        <f t="shared" si="15"/>
        <v>-33.333333333333329</v>
      </c>
    </row>
    <row r="21" spans="1:62" s="47" customFormat="1" ht="20.25" customHeight="1" x14ac:dyDescent="0.55000000000000004">
      <c r="A21" s="18">
        <v>12</v>
      </c>
      <c r="B21" s="128">
        <v>90020127</v>
      </c>
      <c r="C21" s="60" t="s">
        <v>535</v>
      </c>
      <c r="D21" s="20" t="s">
        <v>532</v>
      </c>
      <c r="E21" s="20" t="s">
        <v>532</v>
      </c>
      <c r="F21" s="20" t="s">
        <v>302</v>
      </c>
      <c r="G21" s="20" t="s">
        <v>303</v>
      </c>
      <c r="H21" s="20" t="s">
        <v>304</v>
      </c>
      <c r="I21" s="18">
        <v>45</v>
      </c>
      <c r="J21" s="18" t="s">
        <v>334</v>
      </c>
      <c r="K21" s="18" t="s">
        <v>290</v>
      </c>
      <c r="L21" s="61">
        <v>10</v>
      </c>
      <c r="M21" s="62">
        <v>1</v>
      </c>
      <c r="N21" s="61">
        <v>11</v>
      </c>
      <c r="O21" s="62">
        <v>1</v>
      </c>
      <c r="P21" s="61">
        <v>8</v>
      </c>
      <c r="Q21" s="62">
        <v>1</v>
      </c>
      <c r="R21" s="61">
        <v>10</v>
      </c>
      <c r="S21" s="63">
        <v>1</v>
      </c>
      <c r="T21" s="61">
        <v>10</v>
      </c>
      <c r="U21" s="63">
        <v>1</v>
      </c>
      <c r="V21" s="61">
        <v>14</v>
      </c>
      <c r="W21" s="63">
        <v>1</v>
      </c>
      <c r="X21" s="61">
        <v>14</v>
      </c>
      <c r="Y21" s="63">
        <v>1</v>
      </c>
      <c r="Z21" s="61">
        <v>10</v>
      </c>
      <c r="AA21" s="63">
        <v>1</v>
      </c>
      <c r="AB21" s="61">
        <v>8</v>
      </c>
      <c r="AC21" s="63">
        <v>1</v>
      </c>
      <c r="AD21" s="64">
        <v>0</v>
      </c>
      <c r="AE21" s="65">
        <v>0</v>
      </c>
      <c r="AF21" s="64">
        <v>0</v>
      </c>
      <c r="AG21" s="65">
        <v>0</v>
      </c>
      <c r="AH21" s="64">
        <v>0</v>
      </c>
      <c r="AI21" s="65">
        <v>0</v>
      </c>
      <c r="AJ21" s="64">
        <v>0</v>
      </c>
      <c r="AK21" s="65">
        <v>0</v>
      </c>
      <c r="AL21" s="64">
        <v>0</v>
      </c>
      <c r="AM21" s="65">
        <v>0</v>
      </c>
      <c r="AN21" s="64">
        <v>0</v>
      </c>
      <c r="AO21" s="65">
        <v>0</v>
      </c>
      <c r="AP21" s="157">
        <v>95</v>
      </c>
      <c r="AQ21" s="157">
        <v>9</v>
      </c>
      <c r="AR21" s="18">
        <v>1</v>
      </c>
      <c r="AS21" s="18">
        <v>0</v>
      </c>
      <c r="AT21" s="18">
        <v>5</v>
      </c>
      <c r="AU21" s="153">
        <f t="shared" si="4"/>
        <v>6</v>
      </c>
      <c r="AV21" s="66">
        <f t="shared" si="5"/>
        <v>1</v>
      </c>
      <c r="AW21" s="66">
        <f t="shared" si="6"/>
        <v>0</v>
      </c>
      <c r="AX21" s="53">
        <f t="shared" si="7"/>
        <v>8</v>
      </c>
      <c r="AY21" s="153">
        <f t="shared" si="8"/>
        <v>9</v>
      </c>
      <c r="AZ21" s="67">
        <f t="shared" si="9"/>
        <v>0</v>
      </c>
      <c r="BA21" s="67">
        <f t="shared" si="10"/>
        <v>0</v>
      </c>
      <c r="BB21" s="67">
        <f t="shared" si="11"/>
        <v>-3</v>
      </c>
      <c r="BC21" s="153">
        <f t="shared" si="12"/>
        <v>-3</v>
      </c>
      <c r="BD21" s="160">
        <f t="shared" si="13"/>
        <v>-33.333333333333329</v>
      </c>
      <c r="BE21" s="112">
        <v>0</v>
      </c>
      <c r="BF21" s="112">
        <v>0</v>
      </c>
      <c r="BG21" s="68">
        <v>0</v>
      </c>
      <c r="BH21" s="18">
        <v>0</v>
      </c>
      <c r="BI21" s="286">
        <f t="shared" si="14"/>
        <v>-3</v>
      </c>
      <c r="BJ21" s="160">
        <f t="shared" si="15"/>
        <v>-33.333333333333329</v>
      </c>
    </row>
    <row r="22" spans="1:62" s="47" customFormat="1" ht="20.25" customHeight="1" x14ac:dyDescent="0.55000000000000004">
      <c r="A22" s="18">
        <v>13</v>
      </c>
      <c r="B22" s="128" t="s">
        <v>476</v>
      </c>
      <c r="C22" s="60" t="s">
        <v>477</v>
      </c>
      <c r="D22" s="20" t="s">
        <v>473</v>
      </c>
      <c r="E22" s="20" t="s">
        <v>462</v>
      </c>
      <c r="F22" s="20" t="s">
        <v>302</v>
      </c>
      <c r="G22" s="20" t="s">
        <v>303</v>
      </c>
      <c r="H22" s="20" t="s">
        <v>304</v>
      </c>
      <c r="I22" s="18">
        <v>30</v>
      </c>
      <c r="J22" s="18" t="s">
        <v>305</v>
      </c>
      <c r="K22" s="18" t="s">
        <v>290</v>
      </c>
      <c r="L22" s="61">
        <v>1</v>
      </c>
      <c r="M22" s="62">
        <v>1</v>
      </c>
      <c r="N22" s="61">
        <v>4</v>
      </c>
      <c r="O22" s="62">
        <v>1</v>
      </c>
      <c r="P22" s="61">
        <v>6</v>
      </c>
      <c r="Q22" s="62">
        <v>1</v>
      </c>
      <c r="R22" s="61">
        <v>12</v>
      </c>
      <c r="S22" s="63">
        <v>1</v>
      </c>
      <c r="T22" s="61">
        <v>18</v>
      </c>
      <c r="U22" s="63">
        <v>1</v>
      </c>
      <c r="V22" s="61">
        <v>13</v>
      </c>
      <c r="W22" s="63">
        <v>1</v>
      </c>
      <c r="X22" s="61">
        <v>13</v>
      </c>
      <c r="Y22" s="63">
        <v>1</v>
      </c>
      <c r="Z22" s="61">
        <v>6</v>
      </c>
      <c r="AA22" s="63">
        <v>1</v>
      </c>
      <c r="AB22" s="61">
        <v>14</v>
      </c>
      <c r="AC22" s="63">
        <v>1</v>
      </c>
      <c r="AD22" s="64">
        <v>0</v>
      </c>
      <c r="AE22" s="65">
        <v>0</v>
      </c>
      <c r="AF22" s="64">
        <v>0</v>
      </c>
      <c r="AG22" s="65">
        <v>0</v>
      </c>
      <c r="AH22" s="64">
        <v>0</v>
      </c>
      <c r="AI22" s="65">
        <v>0</v>
      </c>
      <c r="AJ22" s="64">
        <v>0</v>
      </c>
      <c r="AK22" s="65">
        <v>0</v>
      </c>
      <c r="AL22" s="64">
        <v>0</v>
      </c>
      <c r="AM22" s="65">
        <v>0</v>
      </c>
      <c r="AN22" s="64">
        <v>0</v>
      </c>
      <c r="AO22" s="65">
        <v>0</v>
      </c>
      <c r="AP22" s="157">
        <v>87</v>
      </c>
      <c r="AQ22" s="157">
        <v>9</v>
      </c>
      <c r="AR22" s="18">
        <v>1</v>
      </c>
      <c r="AS22" s="18">
        <v>0</v>
      </c>
      <c r="AT22" s="18">
        <v>5</v>
      </c>
      <c r="AU22" s="153">
        <f t="shared" si="4"/>
        <v>6</v>
      </c>
      <c r="AV22" s="66">
        <f t="shared" si="5"/>
        <v>1</v>
      </c>
      <c r="AW22" s="66">
        <f t="shared" si="6"/>
        <v>0</v>
      </c>
      <c r="AX22" s="53">
        <f t="shared" si="7"/>
        <v>8</v>
      </c>
      <c r="AY22" s="153">
        <f t="shared" si="8"/>
        <v>9</v>
      </c>
      <c r="AZ22" s="67">
        <f t="shared" si="9"/>
        <v>0</v>
      </c>
      <c r="BA22" s="67">
        <f t="shared" si="10"/>
        <v>0</v>
      </c>
      <c r="BB22" s="67">
        <f t="shared" si="11"/>
        <v>-3</v>
      </c>
      <c r="BC22" s="153">
        <f t="shared" si="12"/>
        <v>-3</v>
      </c>
      <c r="BD22" s="160">
        <f t="shared" si="13"/>
        <v>-33.333333333333329</v>
      </c>
      <c r="BE22" s="112">
        <v>0</v>
      </c>
      <c r="BF22" s="112">
        <v>0</v>
      </c>
      <c r="BG22" s="68">
        <v>0</v>
      </c>
      <c r="BH22" s="18">
        <v>0</v>
      </c>
      <c r="BI22" s="286">
        <f t="shared" si="14"/>
        <v>-3</v>
      </c>
      <c r="BJ22" s="160">
        <f t="shared" si="15"/>
        <v>-33.333333333333329</v>
      </c>
    </row>
    <row r="23" spans="1:62" s="47" customFormat="1" ht="20.25" customHeight="1" x14ac:dyDescent="0.55000000000000004">
      <c r="A23" s="18">
        <v>14</v>
      </c>
      <c r="B23" s="128" t="s">
        <v>501</v>
      </c>
      <c r="C23" s="60" t="s">
        <v>502</v>
      </c>
      <c r="D23" s="20" t="s">
        <v>496</v>
      </c>
      <c r="E23" s="20" t="s">
        <v>462</v>
      </c>
      <c r="F23" s="20" t="s">
        <v>302</v>
      </c>
      <c r="G23" s="20" t="s">
        <v>303</v>
      </c>
      <c r="H23" s="20" t="s">
        <v>304</v>
      </c>
      <c r="I23" s="18">
        <v>45</v>
      </c>
      <c r="J23" s="18" t="s">
        <v>334</v>
      </c>
      <c r="K23" s="18" t="s">
        <v>290</v>
      </c>
      <c r="L23" s="61">
        <v>4</v>
      </c>
      <c r="M23" s="62">
        <v>1</v>
      </c>
      <c r="N23" s="61">
        <v>3</v>
      </c>
      <c r="O23" s="62">
        <v>1</v>
      </c>
      <c r="P23" s="61">
        <v>10</v>
      </c>
      <c r="Q23" s="62">
        <v>1</v>
      </c>
      <c r="R23" s="61">
        <v>15</v>
      </c>
      <c r="S23" s="63">
        <v>1</v>
      </c>
      <c r="T23" s="61">
        <v>6</v>
      </c>
      <c r="U23" s="63">
        <v>1</v>
      </c>
      <c r="V23" s="61">
        <v>17</v>
      </c>
      <c r="W23" s="63">
        <v>1</v>
      </c>
      <c r="X23" s="61">
        <v>12</v>
      </c>
      <c r="Y23" s="63">
        <v>1</v>
      </c>
      <c r="Z23" s="61">
        <v>11</v>
      </c>
      <c r="AA23" s="63">
        <v>1</v>
      </c>
      <c r="AB23" s="61">
        <v>8</v>
      </c>
      <c r="AC23" s="63">
        <v>1</v>
      </c>
      <c r="AD23" s="64">
        <v>0</v>
      </c>
      <c r="AE23" s="65">
        <v>0</v>
      </c>
      <c r="AF23" s="64">
        <v>0</v>
      </c>
      <c r="AG23" s="65">
        <v>0</v>
      </c>
      <c r="AH23" s="64">
        <v>0</v>
      </c>
      <c r="AI23" s="65">
        <v>0</v>
      </c>
      <c r="AJ23" s="64">
        <v>0</v>
      </c>
      <c r="AK23" s="65">
        <v>0</v>
      </c>
      <c r="AL23" s="64">
        <v>0</v>
      </c>
      <c r="AM23" s="65">
        <v>0</v>
      </c>
      <c r="AN23" s="64">
        <v>0</v>
      </c>
      <c r="AO23" s="65">
        <v>0</v>
      </c>
      <c r="AP23" s="157">
        <v>86</v>
      </c>
      <c r="AQ23" s="157">
        <v>9</v>
      </c>
      <c r="AR23" s="18">
        <v>1</v>
      </c>
      <c r="AS23" s="18">
        <v>0</v>
      </c>
      <c r="AT23" s="18">
        <v>5</v>
      </c>
      <c r="AU23" s="153">
        <f t="shared" si="4"/>
        <v>6</v>
      </c>
      <c r="AV23" s="66">
        <f t="shared" si="5"/>
        <v>1</v>
      </c>
      <c r="AW23" s="66">
        <f t="shared" si="6"/>
        <v>0</v>
      </c>
      <c r="AX23" s="53">
        <f t="shared" si="7"/>
        <v>8</v>
      </c>
      <c r="AY23" s="153">
        <f t="shared" si="8"/>
        <v>9</v>
      </c>
      <c r="AZ23" s="67">
        <f t="shared" si="9"/>
        <v>0</v>
      </c>
      <c r="BA23" s="67">
        <f t="shared" si="10"/>
        <v>0</v>
      </c>
      <c r="BB23" s="67">
        <f t="shared" si="11"/>
        <v>-3</v>
      </c>
      <c r="BC23" s="153">
        <f t="shared" si="12"/>
        <v>-3</v>
      </c>
      <c r="BD23" s="160">
        <f t="shared" si="13"/>
        <v>-33.333333333333329</v>
      </c>
      <c r="BE23" s="112">
        <v>0</v>
      </c>
      <c r="BF23" s="112">
        <v>0</v>
      </c>
      <c r="BG23" s="68">
        <v>0</v>
      </c>
      <c r="BH23" s="18">
        <v>1</v>
      </c>
      <c r="BI23" s="286">
        <f t="shared" si="14"/>
        <v>-2</v>
      </c>
      <c r="BJ23" s="160">
        <f t="shared" si="15"/>
        <v>-22.222222222222221</v>
      </c>
    </row>
    <row r="24" spans="1:62" s="47" customFormat="1" ht="20.25" customHeight="1" x14ac:dyDescent="0.55000000000000004">
      <c r="A24" s="18">
        <v>15</v>
      </c>
      <c r="B24" s="128" t="s">
        <v>402</v>
      </c>
      <c r="C24" s="60" t="s">
        <v>403</v>
      </c>
      <c r="D24" s="20" t="s">
        <v>307</v>
      </c>
      <c r="E24" s="20" t="s">
        <v>308</v>
      </c>
      <c r="F24" s="20" t="s">
        <v>302</v>
      </c>
      <c r="G24" s="20" t="s">
        <v>303</v>
      </c>
      <c r="H24" s="20" t="s">
        <v>304</v>
      </c>
      <c r="I24" s="18">
        <v>10</v>
      </c>
      <c r="J24" s="18" t="s">
        <v>305</v>
      </c>
      <c r="K24" s="18" t="s">
        <v>290</v>
      </c>
      <c r="L24" s="61">
        <v>6</v>
      </c>
      <c r="M24" s="62">
        <v>1</v>
      </c>
      <c r="N24" s="61">
        <v>2</v>
      </c>
      <c r="O24" s="62">
        <v>1</v>
      </c>
      <c r="P24" s="61">
        <v>7</v>
      </c>
      <c r="Q24" s="62">
        <v>1</v>
      </c>
      <c r="R24" s="61">
        <v>9</v>
      </c>
      <c r="S24" s="63">
        <v>1</v>
      </c>
      <c r="T24" s="61">
        <v>11</v>
      </c>
      <c r="U24" s="63">
        <v>1</v>
      </c>
      <c r="V24" s="61">
        <v>6</v>
      </c>
      <c r="W24" s="63">
        <v>1</v>
      </c>
      <c r="X24" s="61">
        <v>4</v>
      </c>
      <c r="Y24" s="63">
        <v>1</v>
      </c>
      <c r="Z24" s="61">
        <v>10</v>
      </c>
      <c r="AA24" s="63">
        <v>1</v>
      </c>
      <c r="AB24" s="61">
        <v>6</v>
      </c>
      <c r="AC24" s="63">
        <v>1</v>
      </c>
      <c r="AD24" s="64">
        <v>0</v>
      </c>
      <c r="AE24" s="65">
        <v>0</v>
      </c>
      <c r="AF24" s="64">
        <v>0</v>
      </c>
      <c r="AG24" s="65">
        <v>0</v>
      </c>
      <c r="AH24" s="64">
        <v>0</v>
      </c>
      <c r="AI24" s="65">
        <v>0</v>
      </c>
      <c r="AJ24" s="64">
        <v>0</v>
      </c>
      <c r="AK24" s="65">
        <v>0</v>
      </c>
      <c r="AL24" s="64">
        <v>0</v>
      </c>
      <c r="AM24" s="65">
        <v>0</v>
      </c>
      <c r="AN24" s="64">
        <v>0</v>
      </c>
      <c r="AO24" s="65">
        <v>0</v>
      </c>
      <c r="AP24" s="157">
        <v>61</v>
      </c>
      <c r="AQ24" s="157">
        <v>9</v>
      </c>
      <c r="AR24" s="18">
        <v>1</v>
      </c>
      <c r="AS24" s="18">
        <v>0</v>
      </c>
      <c r="AT24" s="18">
        <v>3</v>
      </c>
      <c r="AU24" s="153">
        <f t="shared" si="4"/>
        <v>4</v>
      </c>
      <c r="AV24" s="66">
        <f t="shared" si="5"/>
        <v>1</v>
      </c>
      <c r="AW24" s="66">
        <f t="shared" si="6"/>
        <v>0</v>
      </c>
      <c r="AX24" s="53">
        <f t="shared" si="7"/>
        <v>6</v>
      </c>
      <c r="AY24" s="153">
        <f t="shared" si="8"/>
        <v>7</v>
      </c>
      <c r="AZ24" s="67">
        <f t="shared" si="9"/>
        <v>0</v>
      </c>
      <c r="BA24" s="67">
        <f t="shared" si="10"/>
        <v>0</v>
      </c>
      <c r="BB24" s="67">
        <f t="shared" si="11"/>
        <v>-3</v>
      </c>
      <c r="BC24" s="153">
        <f t="shared" si="12"/>
        <v>-3</v>
      </c>
      <c r="BD24" s="160">
        <f t="shared" si="13"/>
        <v>-42.857142857142854</v>
      </c>
      <c r="BE24" s="112">
        <v>0</v>
      </c>
      <c r="BF24" s="112">
        <v>0</v>
      </c>
      <c r="BG24" s="68">
        <v>1</v>
      </c>
      <c r="BH24" s="18">
        <v>0</v>
      </c>
      <c r="BI24" s="286">
        <f t="shared" si="14"/>
        <v>-2</v>
      </c>
      <c r="BJ24" s="160">
        <f t="shared" si="15"/>
        <v>-28.571428571428569</v>
      </c>
    </row>
    <row r="25" spans="1:62" s="47" customFormat="1" ht="20.25" customHeight="1" x14ac:dyDescent="0.55000000000000004">
      <c r="A25" s="18">
        <v>16</v>
      </c>
      <c r="B25" s="128" t="s">
        <v>341</v>
      </c>
      <c r="C25" s="60" t="s">
        <v>342</v>
      </c>
      <c r="D25" s="20" t="s">
        <v>333</v>
      </c>
      <c r="E25" s="20" t="s">
        <v>301</v>
      </c>
      <c r="F25" s="20" t="s">
        <v>302</v>
      </c>
      <c r="G25" s="20" t="s">
        <v>303</v>
      </c>
      <c r="H25" s="20" t="s">
        <v>304</v>
      </c>
      <c r="I25" s="18">
        <v>39.6</v>
      </c>
      <c r="J25" s="18" t="s">
        <v>305</v>
      </c>
      <c r="K25" s="18" t="s">
        <v>290</v>
      </c>
      <c r="L25" s="61">
        <v>0</v>
      </c>
      <c r="M25" s="62">
        <v>0</v>
      </c>
      <c r="N25" s="61">
        <v>2</v>
      </c>
      <c r="O25" s="62">
        <v>1</v>
      </c>
      <c r="P25" s="61">
        <v>10</v>
      </c>
      <c r="Q25" s="62">
        <v>1</v>
      </c>
      <c r="R25" s="61">
        <v>7</v>
      </c>
      <c r="S25" s="63">
        <v>1</v>
      </c>
      <c r="T25" s="61">
        <v>12</v>
      </c>
      <c r="U25" s="63">
        <v>1</v>
      </c>
      <c r="V25" s="61">
        <v>11</v>
      </c>
      <c r="W25" s="63">
        <v>1</v>
      </c>
      <c r="X25" s="61">
        <v>8</v>
      </c>
      <c r="Y25" s="63">
        <v>1</v>
      </c>
      <c r="Z25" s="61">
        <v>8</v>
      </c>
      <c r="AA25" s="63">
        <v>1</v>
      </c>
      <c r="AB25" s="61">
        <v>13</v>
      </c>
      <c r="AC25" s="63">
        <v>1</v>
      </c>
      <c r="AD25" s="64">
        <v>0</v>
      </c>
      <c r="AE25" s="65">
        <v>0</v>
      </c>
      <c r="AF25" s="64">
        <v>0</v>
      </c>
      <c r="AG25" s="65">
        <v>0</v>
      </c>
      <c r="AH25" s="64">
        <v>0</v>
      </c>
      <c r="AI25" s="65">
        <v>0</v>
      </c>
      <c r="AJ25" s="64">
        <v>0</v>
      </c>
      <c r="AK25" s="65">
        <v>0</v>
      </c>
      <c r="AL25" s="64">
        <v>0</v>
      </c>
      <c r="AM25" s="65">
        <v>0</v>
      </c>
      <c r="AN25" s="64">
        <v>0</v>
      </c>
      <c r="AO25" s="65">
        <v>0</v>
      </c>
      <c r="AP25" s="157">
        <v>71</v>
      </c>
      <c r="AQ25" s="157">
        <v>8</v>
      </c>
      <c r="AR25" s="18">
        <v>1</v>
      </c>
      <c r="AS25" s="18">
        <v>0</v>
      </c>
      <c r="AT25" s="18">
        <v>3</v>
      </c>
      <c r="AU25" s="153">
        <f t="shared" si="4"/>
        <v>4</v>
      </c>
      <c r="AV25" s="66">
        <f t="shared" si="5"/>
        <v>1</v>
      </c>
      <c r="AW25" s="66">
        <f t="shared" si="6"/>
        <v>0</v>
      </c>
      <c r="AX25" s="53">
        <f t="shared" si="7"/>
        <v>6</v>
      </c>
      <c r="AY25" s="153">
        <f t="shared" si="8"/>
        <v>7</v>
      </c>
      <c r="AZ25" s="67">
        <f t="shared" si="9"/>
        <v>0</v>
      </c>
      <c r="BA25" s="67">
        <f t="shared" si="10"/>
        <v>0</v>
      </c>
      <c r="BB25" s="67">
        <f t="shared" si="11"/>
        <v>-3</v>
      </c>
      <c r="BC25" s="153">
        <f t="shared" si="12"/>
        <v>-3</v>
      </c>
      <c r="BD25" s="160">
        <f t="shared" si="13"/>
        <v>-42.857142857142854</v>
      </c>
      <c r="BE25" s="112">
        <v>0</v>
      </c>
      <c r="BF25" s="112">
        <v>0</v>
      </c>
      <c r="BG25" s="68">
        <v>0</v>
      </c>
      <c r="BH25" s="18">
        <v>0</v>
      </c>
      <c r="BI25" s="286">
        <f t="shared" si="14"/>
        <v>-3</v>
      </c>
      <c r="BJ25" s="160">
        <f t="shared" si="15"/>
        <v>-42.857142857142854</v>
      </c>
    </row>
    <row r="26" spans="1:62" s="47" customFormat="1" ht="20.25" customHeight="1" x14ac:dyDescent="0.55000000000000004">
      <c r="A26" s="18">
        <v>17</v>
      </c>
      <c r="B26" s="128" t="s">
        <v>543</v>
      </c>
      <c r="C26" s="60" t="s">
        <v>544</v>
      </c>
      <c r="D26" s="20" t="s">
        <v>542</v>
      </c>
      <c r="E26" s="20" t="s">
        <v>532</v>
      </c>
      <c r="F26" s="20" t="s">
        <v>302</v>
      </c>
      <c r="G26" s="20" t="s">
        <v>303</v>
      </c>
      <c r="H26" s="20" t="s">
        <v>304</v>
      </c>
      <c r="I26" s="18">
        <v>30</v>
      </c>
      <c r="J26" s="18" t="s">
        <v>305</v>
      </c>
      <c r="K26" s="18" t="s">
        <v>290</v>
      </c>
      <c r="L26" s="61">
        <v>0</v>
      </c>
      <c r="M26" s="62">
        <v>0</v>
      </c>
      <c r="N26" s="61">
        <v>6</v>
      </c>
      <c r="O26" s="62">
        <v>1</v>
      </c>
      <c r="P26" s="61">
        <v>8</v>
      </c>
      <c r="Q26" s="62">
        <v>1</v>
      </c>
      <c r="R26" s="61">
        <v>4</v>
      </c>
      <c r="S26" s="63">
        <v>1</v>
      </c>
      <c r="T26" s="61">
        <v>13</v>
      </c>
      <c r="U26" s="63">
        <v>1</v>
      </c>
      <c r="V26" s="61">
        <v>9</v>
      </c>
      <c r="W26" s="63">
        <v>1</v>
      </c>
      <c r="X26" s="61">
        <v>10</v>
      </c>
      <c r="Y26" s="63">
        <v>1</v>
      </c>
      <c r="Z26" s="61">
        <v>12</v>
      </c>
      <c r="AA26" s="63">
        <v>1</v>
      </c>
      <c r="AB26" s="61">
        <v>8</v>
      </c>
      <c r="AC26" s="63">
        <v>1</v>
      </c>
      <c r="AD26" s="64">
        <v>0</v>
      </c>
      <c r="AE26" s="65">
        <v>0</v>
      </c>
      <c r="AF26" s="64">
        <v>0</v>
      </c>
      <c r="AG26" s="65">
        <v>0</v>
      </c>
      <c r="AH26" s="64">
        <v>0</v>
      </c>
      <c r="AI26" s="65">
        <v>0</v>
      </c>
      <c r="AJ26" s="64">
        <v>0</v>
      </c>
      <c r="AK26" s="65">
        <v>0</v>
      </c>
      <c r="AL26" s="64">
        <v>0</v>
      </c>
      <c r="AM26" s="65">
        <v>0</v>
      </c>
      <c r="AN26" s="64">
        <v>0</v>
      </c>
      <c r="AO26" s="65">
        <v>0</v>
      </c>
      <c r="AP26" s="157">
        <v>70</v>
      </c>
      <c r="AQ26" s="157">
        <v>8</v>
      </c>
      <c r="AR26" s="18">
        <v>1</v>
      </c>
      <c r="AS26" s="18">
        <v>0</v>
      </c>
      <c r="AT26" s="18">
        <v>3</v>
      </c>
      <c r="AU26" s="153">
        <f t="shared" si="4"/>
        <v>4</v>
      </c>
      <c r="AV26" s="66">
        <f t="shared" si="5"/>
        <v>1</v>
      </c>
      <c r="AW26" s="66">
        <f t="shared" si="6"/>
        <v>0</v>
      </c>
      <c r="AX26" s="53">
        <f t="shared" si="7"/>
        <v>6</v>
      </c>
      <c r="AY26" s="153">
        <f t="shared" si="8"/>
        <v>7</v>
      </c>
      <c r="AZ26" s="67">
        <f t="shared" si="9"/>
        <v>0</v>
      </c>
      <c r="BA26" s="67">
        <f t="shared" si="10"/>
        <v>0</v>
      </c>
      <c r="BB26" s="67">
        <f t="shared" si="11"/>
        <v>-3</v>
      </c>
      <c r="BC26" s="153">
        <f t="shared" si="12"/>
        <v>-3</v>
      </c>
      <c r="BD26" s="160">
        <f t="shared" si="13"/>
        <v>-42.857142857142854</v>
      </c>
      <c r="BE26" s="112">
        <v>0</v>
      </c>
      <c r="BF26" s="112">
        <v>0</v>
      </c>
      <c r="BG26" s="68">
        <v>0</v>
      </c>
      <c r="BH26" s="18">
        <v>0</v>
      </c>
      <c r="BI26" s="286">
        <f t="shared" si="14"/>
        <v>-3</v>
      </c>
      <c r="BJ26" s="160">
        <f t="shared" si="15"/>
        <v>-42.857142857142854</v>
      </c>
    </row>
    <row r="27" spans="1:62" s="47" customFormat="1" ht="20.25" customHeight="1" x14ac:dyDescent="0.55000000000000004">
      <c r="A27" s="18">
        <v>18</v>
      </c>
      <c r="B27" s="128" t="s">
        <v>490</v>
      </c>
      <c r="C27" s="60" t="s">
        <v>491</v>
      </c>
      <c r="D27" s="20" t="s">
        <v>301</v>
      </c>
      <c r="E27" s="20" t="s">
        <v>462</v>
      </c>
      <c r="F27" s="20" t="s">
        <v>302</v>
      </c>
      <c r="G27" s="20" t="s">
        <v>303</v>
      </c>
      <c r="H27" s="20" t="s">
        <v>304</v>
      </c>
      <c r="I27" s="18">
        <v>25</v>
      </c>
      <c r="J27" s="18" t="s">
        <v>334</v>
      </c>
      <c r="K27" s="18" t="s">
        <v>290</v>
      </c>
      <c r="L27" s="61">
        <v>5</v>
      </c>
      <c r="M27" s="62">
        <v>1</v>
      </c>
      <c r="N27" s="61">
        <v>7</v>
      </c>
      <c r="O27" s="62">
        <v>1</v>
      </c>
      <c r="P27" s="61">
        <v>5</v>
      </c>
      <c r="Q27" s="62">
        <v>1</v>
      </c>
      <c r="R27" s="61">
        <v>6</v>
      </c>
      <c r="S27" s="63">
        <v>1</v>
      </c>
      <c r="T27" s="61">
        <v>12</v>
      </c>
      <c r="U27" s="63">
        <v>1</v>
      </c>
      <c r="V27" s="61">
        <v>8</v>
      </c>
      <c r="W27" s="63">
        <v>1</v>
      </c>
      <c r="X27" s="61">
        <v>11</v>
      </c>
      <c r="Y27" s="63">
        <v>1</v>
      </c>
      <c r="Z27" s="61">
        <v>7</v>
      </c>
      <c r="AA27" s="63">
        <v>1</v>
      </c>
      <c r="AB27" s="61">
        <v>3</v>
      </c>
      <c r="AC27" s="63">
        <v>1</v>
      </c>
      <c r="AD27" s="64">
        <v>0</v>
      </c>
      <c r="AE27" s="65">
        <v>0</v>
      </c>
      <c r="AF27" s="64">
        <v>0</v>
      </c>
      <c r="AG27" s="65">
        <v>0</v>
      </c>
      <c r="AH27" s="64">
        <v>0</v>
      </c>
      <c r="AI27" s="65">
        <v>0</v>
      </c>
      <c r="AJ27" s="64">
        <v>0</v>
      </c>
      <c r="AK27" s="65">
        <v>0</v>
      </c>
      <c r="AL27" s="64">
        <v>0</v>
      </c>
      <c r="AM27" s="65">
        <v>0</v>
      </c>
      <c r="AN27" s="64">
        <v>0</v>
      </c>
      <c r="AO27" s="65">
        <v>0</v>
      </c>
      <c r="AP27" s="157">
        <v>64</v>
      </c>
      <c r="AQ27" s="157">
        <v>9</v>
      </c>
      <c r="AR27" s="18">
        <v>1</v>
      </c>
      <c r="AS27" s="18">
        <v>0</v>
      </c>
      <c r="AT27" s="18">
        <v>3</v>
      </c>
      <c r="AU27" s="153">
        <f t="shared" si="4"/>
        <v>4</v>
      </c>
      <c r="AV27" s="66">
        <f t="shared" si="5"/>
        <v>1</v>
      </c>
      <c r="AW27" s="66">
        <f t="shared" si="6"/>
        <v>0</v>
      </c>
      <c r="AX27" s="53">
        <f t="shared" si="7"/>
        <v>6</v>
      </c>
      <c r="AY27" s="153">
        <f t="shared" si="8"/>
        <v>7</v>
      </c>
      <c r="AZ27" s="67">
        <f t="shared" si="9"/>
        <v>0</v>
      </c>
      <c r="BA27" s="67">
        <f t="shared" si="10"/>
        <v>0</v>
      </c>
      <c r="BB27" s="67">
        <f t="shared" si="11"/>
        <v>-3</v>
      </c>
      <c r="BC27" s="153">
        <f t="shared" si="12"/>
        <v>-3</v>
      </c>
      <c r="BD27" s="160">
        <f t="shared" si="13"/>
        <v>-42.857142857142854</v>
      </c>
      <c r="BE27" s="112">
        <v>0</v>
      </c>
      <c r="BF27" s="112">
        <v>0</v>
      </c>
      <c r="BG27" s="68">
        <v>0</v>
      </c>
      <c r="BH27" s="18">
        <v>1</v>
      </c>
      <c r="BI27" s="286">
        <f t="shared" si="14"/>
        <v>-2</v>
      </c>
      <c r="BJ27" s="160">
        <f t="shared" si="15"/>
        <v>-28.571428571428569</v>
      </c>
    </row>
    <row r="28" spans="1:62" s="47" customFormat="1" ht="20.25" customHeight="1" x14ac:dyDescent="0.55000000000000004">
      <c r="A28" s="18">
        <v>19</v>
      </c>
      <c r="B28" s="128" t="s">
        <v>404</v>
      </c>
      <c r="C28" s="60" t="s">
        <v>405</v>
      </c>
      <c r="D28" s="20" t="s">
        <v>307</v>
      </c>
      <c r="E28" s="20" t="s">
        <v>308</v>
      </c>
      <c r="F28" s="20" t="s">
        <v>302</v>
      </c>
      <c r="G28" s="20" t="s">
        <v>303</v>
      </c>
      <c r="H28" s="20" t="s">
        <v>304</v>
      </c>
      <c r="I28" s="18">
        <v>13</v>
      </c>
      <c r="J28" s="18" t="s">
        <v>305</v>
      </c>
      <c r="K28" s="18" t="s">
        <v>290</v>
      </c>
      <c r="L28" s="61">
        <v>5</v>
      </c>
      <c r="M28" s="62">
        <v>1</v>
      </c>
      <c r="N28" s="61">
        <v>2</v>
      </c>
      <c r="O28" s="62">
        <v>1</v>
      </c>
      <c r="P28" s="61">
        <v>5</v>
      </c>
      <c r="Q28" s="62">
        <v>1</v>
      </c>
      <c r="R28" s="61">
        <v>6</v>
      </c>
      <c r="S28" s="63">
        <v>1</v>
      </c>
      <c r="T28" s="61">
        <v>5</v>
      </c>
      <c r="U28" s="63">
        <v>1</v>
      </c>
      <c r="V28" s="61">
        <v>11</v>
      </c>
      <c r="W28" s="63">
        <v>1</v>
      </c>
      <c r="X28" s="61">
        <v>7</v>
      </c>
      <c r="Y28" s="63">
        <v>1</v>
      </c>
      <c r="Z28" s="61">
        <v>10</v>
      </c>
      <c r="AA28" s="63">
        <v>1</v>
      </c>
      <c r="AB28" s="61">
        <v>7</v>
      </c>
      <c r="AC28" s="63">
        <v>1</v>
      </c>
      <c r="AD28" s="64">
        <v>0</v>
      </c>
      <c r="AE28" s="65">
        <v>0</v>
      </c>
      <c r="AF28" s="64">
        <v>0</v>
      </c>
      <c r="AG28" s="65">
        <v>0</v>
      </c>
      <c r="AH28" s="64">
        <v>0</v>
      </c>
      <c r="AI28" s="65">
        <v>0</v>
      </c>
      <c r="AJ28" s="64">
        <v>0</v>
      </c>
      <c r="AK28" s="65">
        <v>0</v>
      </c>
      <c r="AL28" s="64">
        <v>0</v>
      </c>
      <c r="AM28" s="65">
        <v>0</v>
      </c>
      <c r="AN28" s="64">
        <v>0</v>
      </c>
      <c r="AO28" s="65">
        <v>0</v>
      </c>
      <c r="AP28" s="157">
        <v>58</v>
      </c>
      <c r="AQ28" s="157">
        <v>9</v>
      </c>
      <c r="AR28" s="18">
        <v>1</v>
      </c>
      <c r="AS28" s="18">
        <v>0</v>
      </c>
      <c r="AT28" s="18">
        <v>3</v>
      </c>
      <c r="AU28" s="153">
        <f t="shared" si="4"/>
        <v>4</v>
      </c>
      <c r="AV28" s="66">
        <f t="shared" si="5"/>
        <v>1</v>
      </c>
      <c r="AW28" s="66">
        <f t="shared" si="6"/>
        <v>0</v>
      </c>
      <c r="AX28" s="53">
        <f t="shared" si="7"/>
        <v>6</v>
      </c>
      <c r="AY28" s="153">
        <f t="shared" si="8"/>
        <v>7</v>
      </c>
      <c r="AZ28" s="67">
        <f t="shared" si="9"/>
        <v>0</v>
      </c>
      <c r="BA28" s="67">
        <f t="shared" si="10"/>
        <v>0</v>
      </c>
      <c r="BB28" s="67">
        <f t="shared" si="11"/>
        <v>-3</v>
      </c>
      <c r="BC28" s="153">
        <f t="shared" si="12"/>
        <v>-3</v>
      </c>
      <c r="BD28" s="160">
        <f t="shared" si="13"/>
        <v>-42.857142857142854</v>
      </c>
      <c r="BE28" s="112">
        <v>0</v>
      </c>
      <c r="BF28" s="112">
        <v>0</v>
      </c>
      <c r="BG28" s="68">
        <v>1</v>
      </c>
      <c r="BH28" s="18">
        <v>0</v>
      </c>
      <c r="BI28" s="286">
        <f t="shared" si="14"/>
        <v>-2</v>
      </c>
      <c r="BJ28" s="160">
        <f t="shared" si="15"/>
        <v>-28.571428571428569</v>
      </c>
    </row>
    <row r="29" spans="1:62" s="47" customFormat="1" ht="20.25" customHeight="1" x14ac:dyDescent="0.55000000000000004">
      <c r="A29" s="18">
        <v>20</v>
      </c>
      <c r="B29" s="128" t="s">
        <v>345</v>
      </c>
      <c r="C29" s="60" t="s">
        <v>601</v>
      </c>
      <c r="D29" s="20" t="s">
        <v>333</v>
      </c>
      <c r="E29" s="20" t="s">
        <v>301</v>
      </c>
      <c r="F29" s="20" t="s">
        <v>302</v>
      </c>
      <c r="G29" s="20" t="s">
        <v>303</v>
      </c>
      <c r="H29" s="20" t="s">
        <v>304</v>
      </c>
      <c r="I29" s="18">
        <v>30</v>
      </c>
      <c r="J29" s="18" t="s">
        <v>334</v>
      </c>
      <c r="K29" s="18" t="s">
        <v>290</v>
      </c>
      <c r="L29" s="61">
        <v>12</v>
      </c>
      <c r="M29" s="62">
        <v>1</v>
      </c>
      <c r="N29" s="61">
        <v>11</v>
      </c>
      <c r="O29" s="62">
        <v>1</v>
      </c>
      <c r="P29" s="61">
        <v>10</v>
      </c>
      <c r="Q29" s="62">
        <v>1</v>
      </c>
      <c r="R29" s="61">
        <v>4</v>
      </c>
      <c r="S29" s="63">
        <v>1</v>
      </c>
      <c r="T29" s="61">
        <v>3</v>
      </c>
      <c r="U29" s="63">
        <v>1</v>
      </c>
      <c r="V29" s="61">
        <v>3</v>
      </c>
      <c r="W29" s="63">
        <v>1</v>
      </c>
      <c r="X29" s="61">
        <v>6</v>
      </c>
      <c r="Y29" s="63">
        <v>1</v>
      </c>
      <c r="Z29" s="61">
        <v>3</v>
      </c>
      <c r="AA29" s="63">
        <v>1</v>
      </c>
      <c r="AB29" s="61">
        <v>3</v>
      </c>
      <c r="AC29" s="63">
        <v>1</v>
      </c>
      <c r="AD29" s="64">
        <v>0</v>
      </c>
      <c r="AE29" s="65">
        <v>0</v>
      </c>
      <c r="AF29" s="64">
        <v>0</v>
      </c>
      <c r="AG29" s="65">
        <v>0</v>
      </c>
      <c r="AH29" s="64">
        <v>0</v>
      </c>
      <c r="AI29" s="65">
        <v>0</v>
      </c>
      <c r="AJ29" s="64">
        <v>0</v>
      </c>
      <c r="AK29" s="65">
        <v>0</v>
      </c>
      <c r="AL29" s="64">
        <v>0</v>
      </c>
      <c r="AM29" s="65">
        <v>0</v>
      </c>
      <c r="AN29" s="64">
        <v>0</v>
      </c>
      <c r="AO29" s="65">
        <v>0</v>
      </c>
      <c r="AP29" s="157">
        <v>55</v>
      </c>
      <c r="AQ29" s="157">
        <v>9</v>
      </c>
      <c r="AR29" s="18">
        <v>1</v>
      </c>
      <c r="AS29" s="18">
        <v>0</v>
      </c>
      <c r="AT29" s="18">
        <v>3</v>
      </c>
      <c r="AU29" s="153">
        <f t="shared" si="4"/>
        <v>4</v>
      </c>
      <c r="AV29" s="66">
        <f t="shared" si="5"/>
        <v>1</v>
      </c>
      <c r="AW29" s="66">
        <f t="shared" si="6"/>
        <v>0</v>
      </c>
      <c r="AX29" s="53">
        <f t="shared" si="7"/>
        <v>6</v>
      </c>
      <c r="AY29" s="153">
        <f t="shared" si="8"/>
        <v>7</v>
      </c>
      <c r="AZ29" s="67">
        <f t="shared" si="9"/>
        <v>0</v>
      </c>
      <c r="BA29" s="67">
        <f t="shared" si="10"/>
        <v>0</v>
      </c>
      <c r="BB29" s="67">
        <f t="shared" si="11"/>
        <v>-3</v>
      </c>
      <c r="BC29" s="153">
        <f t="shared" si="12"/>
        <v>-3</v>
      </c>
      <c r="BD29" s="160">
        <f t="shared" si="13"/>
        <v>-42.857142857142854</v>
      </c>
      <c r="BE29" s="112">
        <v>0</v>
      </c>
      <c r="BF29" s="112">
        <v>0</v>
      </c>
      <c r="BG29" s="68">
        <v>1</v>
      </c>
      <c r="BH29" s="18">
        <v>0</v>
      </c>
      <c r="BI29" s="286">
        <f t="shared" si="14"/>
        <v>-2</v>
      </c>
      <c r="BJ29" s="160">
        <f t="shared" si="15"/>
        <v>-28.571428571428569</v>
      </c>
    </row>
    <row r="30" spans="1:62" s="47" customFormat="1" ht="20.25" customHeight="1" x14ac:dyDescent="0.55000000000000004">
      <c r="A30" s="18">
        <v>21</v>
      </c>
      <c r="B30" s="128" t="s">
        <v>352</v>
      </c>
      <c r="C30" s="60" t="s">
        <v>353</v>
      </c>
      <c r="D30" s="20" t="s">
        <v>354</v>
      </c>
      <c r="E30" s="20" t="s">
        <v>301</v>
      </c>
      <c r="F30" s="20" t="s">
        <v>302</v>
      </c>
      <c r="G30" s="20" t="s">
        <v>303</v>
      </c>
      <c r="H30" s="20" t="s">
        <v>304</v>
      </c>
      <c r="I30" s="18">
        <v>30</v>
      </c>
      <c r="J30" s="18" t="s">
        <v>305</v>
      </c>
      <c r="K30" s="18" t="s">
        <v>290</v>
      </c>
      <c r="L30" s="61">
        <v>3</v>
      </c>
      <c r="M30" s="62">
        <v>1</v>
      </c>
      <c r="N30" s="61">
        <v>1</v>
      </c>
      <c r="O30" s="62">
        <v>1</v>
      </c>
      <c r="P30" s="61">
        <v>3</v>
      </c>
      <c r="Q30" s="62">
        <v>1</v>
      </c>
      <c r="R30" s="61">
        <v>10</v>
      </c>
      <c r="S30" s="63">
        <v>1</v>
      </c>
      <c r="T30" s="61">
        <v>4</v>
      </c>
      <c r="U30" s="63">
        <v>1</v>
      </c>
      <c r="V30" s="61">
        <v>8</v>
      </c>
      <c r="W30" s="63">
        <v>1</v>
      </c>
      <c r="X30" s="61">
        <v>6</v>
      </c>
      <c r="Y30" s="63">
        <v>1</v>
      </c>
      <c r="Z30" s="61">
        <v>5</v>
      </c>
      <c r="AA30" s="63">
        <v>1</v>
      </c>
      <c r="AB30" s="61">
        <v>3</v>
      </c>
      <c r="AC30" s="63">
        <v>1</v>
      </c>
      <c r="AD30" s="64">
        <v>0</v>
      </c>
      <c r="AE30" s="65">
        <v>0</v>
      </c>
      <c r="AF30" s="64">
        <v>0</v>
      </c>
      <c r="AG30" s="65">
        <v>0</v>
      </c>
      <c r="AH30" s="64">
        <v>0</v>
      </c>
      <c r="AI30" s="65">
        <v>0</v>
      </c>
      <c r="AJ30" s="64">
        <v>0</v>
      </c>
      <c r="AK30" s="65">
        <v>0</v>
      </c>
      <c r="AL30" s="64">
        <v>0</v>
      </c>
      <c r="AM30" s="65">
        <v>0</v>
      </c>
      <c r="AN30" s="64">
        <v>0</v>
      </c>
      <c r="AO30" s="65">
        <v>0</v>
      </c>
      <c r="AP30" s="157">
        <v>43</v>
      </c>
      <c r="AQ30" s="157">
        <v>9</v>
      </c>
      <c r="AR30" s="18">
        <v>1</v>
      </c>
      <c r="AS30" s="18">
        <v>0</v>
      </c>
      <c r="AT30" s="18">
        <v>3</v>
      </c>
      <c r="AU30" s="153">
        <f t="shared" si="4"/>
        <v>4</v>
      </c>
      <c r="AV30" s="66">
        <f t="shared" si="5"/>
        <v>1</v>
      </c>
      <c r="AW30" s="66">
        <f t="shared" si="6"/>
        <v>0</v>
      </c>
      <c r="AX30" s="53">
        <f t="shared" si="7"/>
        <v>6</v>
      </c>
      <c r="AY30" s="153">
        <f t="shared" si="8"/>
        <v>7</v>
      </c>
      <c r="AZ30" s="67">
        <f t="shared" si="9"/>
        <v>0</v>
      </c>
      <c r="BA30" s="67">
        <f t="shared" si="10"/>
        <v>0</v>
      </c>
      <c r="BB30" s="67">
        <f t="shared" si="11"/>
        <v>-3</v>
      </c>
      <c r="BC30" s="153">
        <f t="shared" si="12"/>
        <v>-3</v>
      </c>
      <c r="BD30" s="160">
        <f t="shared" si="13"/>
        <v>-42.857142857142854</v>
      </c>
      <c r="BE30" s="112">
        <v>0</v>
      </c>
      <c r="BF30" s="112">
        <v>0</v>
      </c>
      <c r="BG30" s="68">
        <v>0</v>
      </c>
      <c r="BH30" s="18">
        <v>0</v>
      </c>
      <c r="BI30" s="286">
        <f t="shared" si="14"/>
        <v>-3</v>
      </c>
      <c r="BJ30" s="160">
        <f t="shared" si="15"/>
        <v>-42.857142857142854</v>
      </c>
    </row>
    <row r="31" spans="1:62" s="47" customFormat="1" ht="20.25" customHeight="1" x14ac:dyDescent="0.55000000000000004">
      <c r="A31" s="18">
        <v>22</v>
      </c>
      <c r="B31" s="128" t="s">
        <v>569</v>
      </c>
      <c r="C31" s="60" t="s">
        <v>570</v>
      </c>
      <c r="D31" s="20" t="s">
        <v>416</v>
      </c>
      <c r="E31" s="20" t="s">
        <v>308</v>
      </c>
      <c r="F31" s="20" t="s">
        <v>302</v>
      </c>
      <c r="G31" s="20" t="s">
        <v>303</v>
      </c>
      <c r="H31" s="20" t="s">
        <v>304</v>
      </c>
      <c r="I31" s="18">
        <v>19.5</v>
      </c>
      <c r="J31" s="18" t="s">
        <v>334</v>
      </c>
      <c r="K31" s="18" t="s">
        <v>290</v>
      </c>
      <c r="L31" s="61">
        <v>0</v>
      </c>
      <c r="M31" s="62">
        <v>0</v>
      </c>
      <c r="N31" s="61">
        <v>7</v>
      </c>
      <c r="O31" s="62">
        <v>1</v>
      </c>
      <c r="P31" s="61">
        <v>2</v>
      </c>
      <c r="Q31" s="62">
        <v>1</v>
      </c>
      <c r="R31" s="61">
        <v>4</v>
      </c>
      <c r="S31" s="63">
        <v>1</v>
      </c>
      <c r="T31" s="61">
        <v>7</v>
      </c>
      <c r="U31" s="63">
        <v>1</v>
      </c>
      <c r="V31" s="61">
        <v>8</v>
      </c>
      <c r="W31" s="63">
        <v>1</v>
      </c>
      <c r="X31" s="61">
        <v>5</v>
      </c>
      <c r="Y31" s="63">
        <v>1</v>
      </c>
      <c r="Z31" s="61">
        <v>3</v>
      </c>
      <c r="AA31" s="63">
        <v>1</v>
      </c>
      <c r="AB31" s="61">
        <v>5</v>
      </c>
      <c r="AC31" s="63">
        <v>1</v>
      </c>
      <c r="AD31" s="64">
        <v>0</v>
      </c>
      <c r="AE31" s="65">
        <v>0</v>
      </c>
      <c r="AF31" s="64">
        <v>0</v>
      </c>
      <c r="AG31" s="65">
        <v>0</v>
      </c>
      <c r="AH31" s="64">
        <v>0</v>
      </c>
      <c r="AI31" s="65">
        <v>0</v>
      </c>
      <c r="AJ31" s="64">
        <v>0</v>
      </c>
      <c r="AK31" s="65">
        <v>0</v>
      </c>
      <c r="AL31" s="64">
        <v>0</v>
      </c>
      <c r="AM31" s="65">
        <v>0</v>
      </c>
      <c r="AN31" s="64">
        <v>0</v>
      </c>
      <c r="AO31" s="65">
        <v>0</v>
      </c>
      <c r="AP31" s="157">
        <v>41</v>
      </c>
      <c r="AQ31" s="157">
        <v>8</v>
      </c>
      <c r="AR31" s="18">
        <v>1</v>
      </c>
      <c r="AS31" s="18">
        <v>0</v>
      </c>
      <c r="AT31" s="18">
        <v>3</v>
      </c>
      <c r="AU31" s="153">
        <f t="shared" si="4"/>
        <v>4</v>
      </c>
      <c r="AV31" s="66">
        <f t="shared" si="5"/>
        <v>1</v>
      </c>
      <c r="AW31" s="66">
        <f t="shared" si="6"/>
        <v>0</v>
      </c>
      <c r="AX31" s="53">
        <f t="shared" si="7"/>
        <v>6</v>
      </c>
      <c r="AY31" s="153">
        <f t="shared" si="8"/>
        <v>7</v>
      </c>
      <c r="AZ31" s="67">
        <f t="shared" si="9"/>
        <v>0</v>
      </c>
      <c r="BA31" s="67">
        <f t="shared" si="10"/>
        <v>0</v>
      </c>
      <c r="BB31" s="67">
        <f t="shared" si="11"/>
        <v>-3</v>
      </c>
      <c r="BC31" s="153">
        <f t="shared" si="12"/>
        <v>-3</v>
      </c>
      <c r="BD31" s="160">
        <f t="shared" si="13"/>
        <v>-42.857142857142854</v>
      </c>
      <c r="BE31" s="112">
        <v>0</v>
      </c>
      <c r="BF31" s="112">
        <v>0</v>
      </c>
      <c r="BG31" s="68">
        <v>0</v>
      </c>
      <c r="BH31" s="18">
        <v>0</v>
      </c>
      <c r="BI31" s="286">
        <f t="shared" si="14"/>
        <v>-3</v>
      </c>
      <c r="BJ31" s="160">
        <f t="shared" si="15"/>
        <v>-42.857142857142854</v>
      </c>
    </row>
    <row r="32" spans="1:62" s="47" customFormat="1" ht="20.25" customHeight="1" x14ac:dyDescent="0.55000000000000004">
      <c r="A32" s="18">
        <v>23</v>
      </c>
      <c r="B32" s="128" t="s">
        <v>417</v>
      </c>
      <c r="C32" s="60" t="s">
        <v>418</v>
      </c>
      <c r="D32" s="20" t="s">
        <v>416</v>
      </c>
      <c r="E32" s="20" t="s">
        <v>308</v>
      </c>
      <c r="F32" s="20" t="s">
        <v>302</v>
      </c>
      <c r="G32" s="20" t="s">
        <v>303</v>
      </c>
      <c r="H32" s="20" t="s">
        <v>304</v>
      </c>
      <c r="I32" s="18">
        <v>15</v>
      </c>
      <c r="J32" s="18" t="s">
        <v>334</v>
      </c>
      <c r="K32" s="18" t="s">
        <v>290</v>
      </c>
      <c r="L32" s="61">
        <v>12</v>
      </c>
      <c r="M32" s="62">
        <v>1</v>
      </c>
      <c r="N32" s="61">
        <v>19</v>
      </c>
      <c r="O32" s="62">
        <v>1</v>
      </c>
      <c r="P32" s="61">
        <v>13</v>
      </c>
      <c r="Q32" s="62">
        <v>1</v>
      </c>
      <c r="R32" s="61">
        <v>13</v>
      </c>
      <c r="S32" s="63">
        <v>1</v>
      </c>
      <c r="T32" s="61">
        <v>15</v>
      </c>
      <c r="U32" s="63">
        <v>1</v>
      </c>
      <c r="V32" s="61">
        <v>9</v>
      </c>
      <c r="W32" s="63">
        <v>1</v>
      </c>
      <c r="X32" s="61">
        <v>13</v>
      </c>
      <c r="Y32" s="63">
        <v>1</v>
      </c>
      <c r="Z32" s="61">
        <v>10</v>
      </c>
      <c r="AA32" s="63">
        <v>1</v>
      </c>
      <c r="AB32" s="61">
        <v>12</v>
      </c>
      <c r="AC32" s="63">
        <v>1</v>
      </c>
      <c r="AD32" s="64">
        <v>0</v>
      </c>
      <c r="AE32" s="65">
        <v>0</v>
      </c>
      <c r="AF32" s="64">
        <v>0</v>
      </c>
      <c r="AG32" s="65">
        <v>0</v>
      </c>
      <c r="AH32" s="64">
        <v>0</v>
      </c>
      <c r="AI32" s="65">
        <v>0</v>
      </c>
      <c r="AJ32" s="64">
        <v>0</v>
      </c>
      <c r="AK32" s="65">
        <v>0</v>
      </c>
      <c r="AL32" s="64">
        <v>0</v>
      </c>
      <c r="AM32" s="65">
        <v>0</v>
      </c>
      <c r="AN32" s="64">
        <v>0</v>
      </c>
      <c r="AO32" s="65">
        <v>0</v>
      </c>
      <c r="AP32" s="157">
        <v>116</v>
      </c>
      <c r="AQ32" s="157">
        <v>9</v>
      </c>
      <c r="AR32" s="18">
        <v>1</v>
      </c>
      <c r="AS32" s="18">
        <v>0</v>
      </c>
      <c r="AT32" s="18">
        <v>5</v>
      </c>
      <c r="AU32" s="153">
        <f t="shared" si="4"/>
        <v>6</v>
      </c>
      <c r="AV32" s="66">
        <f t="shared" si="5"/>
        <v>1</v>
      </c>
      <c r="AW32" s="66">
        <f t="shared" si="6"/>
        <v>0</v>
      </c>
      <c r="AX32" s="53">
        <f t="shared" si="7"/>
        <v>8</v>
      </c>
      <c r="AY32" s="153">
        <f t="shared" si="8"/>
        <v>9</v>
      </c>
      <c r="AZ32" s="67">
        <f t="shared" si="9"/>
        <v>0</v>
      </c>
      <c r="BA32" s="67">
        <f t="shared" si="10"/>
        <v>0</v>
      </c>
      <c r="BB32" s="67">
        <f t="shared" si="11"/>
        <v>-3</v>
      </c>
      <c r="BC32" s="153">
        <f t="shared" si="12"/>
        <v>-3</v>
      </c>
      <c r="BD32" s="160">
        <f t="shared" si="13"/>
        <v>-33.333333333333329</v>
      </c>
      <c r="BE32" s="112">
        <v>0</v>
      </c>
      <c r="BF32" s="112">
        <v>0</v>
      </c>
      <c r="BG32" s="68">
        <v>1</v>
      </c>
      <c r="BH32" s="18">
        <v>0</v>
      </c>
      <c r="BI32" s="286">
        <f t="shared" si="14"/>
        <v>-2</v>
      </c>
      <c r="BJ32" s="160">
        <f t="shared" si="15"/>
        <v>-22.222222222222221</v>
      </c>
    </row>
    <row r="33" spans="1:62" s="47" customFormat="1" ht="20.25" customHeight="1" x14ac:dyDescent="0.55000000000000004">
      <c r="A33" s="18">
        <v>24</v>
      </c>
      <c r="B33" s="128" t="s">
        <v>484</v>
      </c>
      <c r="C33" s="60" t="s">
        <v>485</v>
      </c>
      <c r="D33" s="20" t="s">
        <v>473</v>
      </c>
      <c r="E33" s="20" t="s">
        <v>462</v>
      </c>
      <c r="F33" s="20" t="s">
        <v>302</v>
      </c>
      <c r="G33" s="20" t="s">
        <v>303</v>
      </c>
      <c r="H33" s="20" t="s">
        <v>304</v>
      </c>
      <c r="I33" s="18">
        <v>26</v>
      </c>
      <c r="J33" s="18" t="s">
        <v>305</v>
      </c>
      <c r="K33" s="18" t="s">
        <v>290</v>
      </c>
      <c r="L33" s="61">
        <v>7</v>
      </c>
      <c r="M33" s="62">
        <v>1</v>
      </c>
      <c r="N33" s="61">
        <v>9</v>
      </c>
      <c r="O33" s="62">
        <v>1</v>
      </c>
      <c r="P33" s="61">
        <v>16</v>
      </c>
      <c r="Q33" s="62">
        <v>1</v>
      </c>
      <c r="R33" s="61">
        <v>15</v>
      </c>
      <c r="S33" s="63">
        <v>1</v>
      </c>
      <c r="T33" s="61">
        <v>10</v>
      </c>
      <c r="U33" s="63">
        <v>1</v>
      </c>
      <c r="V33" s="61">
        <v>15</v>
      </c>
      <c r="W33" s="63">
        <v>1</v>
      </c>
      <c r="X33" s="61">
        <v>10</v>
      </c>
      <c r="Y33" s="63">
        <v>1</v>
      </c>
      <c r="Z33" s="61">
        <v>11</v>
      </c>
      <c r="AA33" s="63">
        <v>1</v>
      </c>
      <c r="AB33" s="61">
        <v>12</v>
      </c>
      <c r="AC33" s="63">
        <v>1</v>
      </c>
      <c r="AD33" s="64">
        <v>0</v>
      </c>
      <c r="AE33" s="65">
        <v>0</v>
      </c>
      <c r="AF33" s="64">
        <v>0</v>
      </c>
      <c r="AG33" s="65">
        <v>0</v>
      </c>
      <c r="AH33" s="64">
        <v>0</v>
      </c>
      <c r="AI33" s="65">
        <v>0</v>
      </c>
      <c r="AJ33" s="64">
        <v>0</v>
      </c>
      <c r="AK33" s="65">
        <v>0</v>
      </c>
      <c r="AL33" s="64">
        <v>0</v>
      </c>
      <c r="AM33" s="65">
        <v>0</v>
      </c>
      <c r="AN33" s="64">
        <v>0</v>
      </c>
      <c r="AO33" s="65">
        <v>0</v>
      </c>
      <c r="AP33" s="157">
        <v>105</v>
      </c>
      <c r="AQ33" s="157">
        <v>9</v>
      </c>
      <c r="AR33" s="18">
        <v>1</v>
      </c>
      <c r="AS33" s="18">
        <v>0</v>
      </c>
      <c r="AT33" s="18">
        <v>5</v>
      </c>
      <c r="AU33" s="153">
        <f t="shared" si="4"/>
        <v>6</v>
      </c>
      <c r="AV33" s="66">
        <f t="shared" si="5"/>
        <v>1</v>
      </c>
      <c r="AW33" s="66">
        <f t="shared" si="6"/>
        <v>0</v>
      </c>
      <c r="AX33" s="53">
        <f t="shared" si="7"/>
        <v>8</v>
      </c>
      <c r="AY33" s="153">
        <f t="shared" si="8"/>
        <v>9</v>
      </c>
      <c r="AZ33" s="67">
        <f t="shared" si="9"/>
        <v>0</v>
      </c>
      <c r="BA33" s="67">
        <f t="shared" si="10"/>
        <v>0</v>
      </c>
      <c r="BB33" s="67">
        <f t="shared" si="11"/>
        <v>-3</v>
      </c>
      <c r="BC33" s="153">
        <f t="shared" si="12"/>
        <v>-3</v>
      </c>
      <c r="BD33" s="160">
        <f t="shared" si="13"/>
        <v>-33.333333333333329</v>
      </c>
      <c r="BE33" s="112">
        <v>0</v>
      </c>
      <c r="BF33" s="112">
        <v>0</v>
      </c>
      <c r="BG33" s="68">
        <v>0</v>
      </c>
      <c r="BH33" s="18">
        <v>1</v>
      </c>
      <c r="BI33" s="286">
        <f t="shared" si="14"/>
        <v>-2</v>
      </c>
      <c r="BJ33" s="160">
        <f t="shared" si="15"/>
        <v>-22.222222222222221</v>
      </c>
    </row>
    <row r="34" spans="1:62" s="47" customFormat="1" ht="20.25" customHeight="1" x14ac:dyDescent="0.55000000000000004">
      <c r="A34" s="18">
        <v>25</v>
      </c>
      <c r="B34" s="128" t="s">
        <v>371</v>
      </c>
      <c r="C34" s="60" t="s">
        <v>372</v>
      </c>
      <c r="D34" s="20" t="s">
        <v>366</v>
      </c>
      <c r="E34" s="20" t="s">
        <v>301</v>
      </c>
      <c r="F34" s="20" t="s">
        <v>302</v>
      </c>
      <c r="G34" s="20" t="s">
        <v>303</v>
      </c>
      <c r="H34" s="20" t="s">
        <v>304</v>
      </c>
      <c r="I34" s="18">
        <v>35</v>
      </c>
      <c r="J34" s="18" t="s">
        <v>334</v>
      </c>
      <c r="K34" s="18" t="s">
        <v>290</v>
      </c>
      <c r="L34" s="61">
        <v>6</v>
      </c>
      <c r="M34" s="62">
        <v>1</v>
      </c>
      <c r="N34" s="61">
        <v>12</v>
      </c>
      <c r="O34" s="62">
        <v>1</v>
      </c>
      <c r="P34" s="61">
        <v>9</v>
      </c>
      <c r="Q34" s="62">
        <v>1</v>
      </c>
      <c r="R34" s="61">
        <v>14</v>
      </c>
      <c r="S34" s="63">
        <v>1</v>
      </c>
      <c r="T34" s="61">
        <v>4</v>
      </c>
      <c r="U34" s="63">
        <v>1</v>
      </c>
      <c r="V34" s="61">
        <v>12</v>
      </c>
      <c r="W34" s="63">
        <v>1</v>
      </c>
      <c r="X34" s="61">
        <v>16</v>
      </c>
      <c r="Y34" s="63">
        <v>1</v>
      </c>
      <c r="Z34" s="61">
        <v>6</v>
      </c>
      <c r="AA34" s="63">
        <v>1</v>
      </c>
      <c r="AB34" s="61">
        <v>11</v>
      </c>
      <c r="AC34" s="63">
        <v>1</v>
      </c>
      <c r="AD34" s="64">
        <v>0</v>
      </c>
      <c r="AE34" s="65">
        <v>0</v>
      </c>
      <c r="AF34" s="64">
        <v>0</v>
      </c>
      <c r="AG34" s="65">
        <v>0</v>
      </c>
      <c r="AH34" s="64">
        <v>0</v>
      </c>
      <c r="AI34" s="65">
        <v>0</v>
      </c>
      <c r="AJ34" s="64">
        <v>0</v>
      </c>
      <c r="AK34" s="65">
        <v>0</v>
      </c>
      <c r="AL34" s="64">
        <v>0</v>
      </c>
      <c r="AM34" s="65">
        <v>0</v>
      </c>
      <c r="AN34" s="64">
        <v>0</v>
      </c>
      <c r="AO34" s="65">
        <v>0</v>
      </c>
      <c r="AP34" s="157">
        <v>90</v>
      </c>
      <c r="AQ34" s="157">
        <v>9</v>
      </c>
      <c r="AR34" s="18">
        <v>1</v>
      </c>
      <c r="AS34" s="18">
        <v>0</v>
      </c>
      <c r="AT34" s="18">
        <v>5</v>
      </c>
      <c r="AU34" s="153">
        <f t="shared" si="4"/>
        <v>6</v>
      </c>
      <c r="AV34" s="66">
        <f t="shared" si="5"/>
        <v>1</v>
      </c>
      <c r="AW34" s="66">
        <f t="shared" si="6"/>
        <v>0</v>
      </c>
      <c r="AX34" s="53">
        <f t="shared" si="7"/>
        <v>8</v>
      </c>
      <c r="AY34" s="153">
        <f t="shared" si="8"/>
        <v>9</v>
      </c>
      <c r="AZ34" s="67">
        <f t="shared" si="9"/>
        <v>0</v>
      </c>
      <c r="BA34" s="67">
        <f t="shared" si="10"/>
        <v>0</v>
      </c>
      <c r="BB34" s="67">
        <f t="shared" si="11"/>
        <v>-3</v>
      </c>
      <c r="BC34" s="153">
        <f t="shared" si="12"/>
        <v>-3</v>
      </c>
      <c r="BD34" s="160">
        <f t="shared" si="13"/>
        <v>-33.333333333333329</v>
      </c>
      <c r="BE34" s="112">
        <v>0</v>
      </c>
      <c r="BF34" s="112">
        <v>0</v>
      </c>
      <c r="BG34" s="68">
        <v>1</v>
      </c>
      <c r="BH34" s="18">
        <v>0</v>
      </c>
      <c r="BI34" s="286">
        <f t="shared" si="14"/>
        <v>-2</v>
      </c>
      <c r="BJ34" s="160">
        <f t="shared" si="15"/>
        <v>-22.222222222222221</v>
      </c>
    </row>
    <row r="35" spans="1:62" s="47" customFormat="1" ht="20.25" customHeight="1" x14ac:dyDescent="0.55000000000000004">
      <c r="A35" s="18">
        <v>26</v>
      </c>
      <c r="B35" s="128" t="s">
        <v>389</v>
      </c>
      <c r="C35" s="60" t="s">
        <v>390</v>
      </c>
      <c r="D35" s="20" t="s">
        <v>388</v>
      </c>
      <c r="E35" s="20" t="s">
        <v>308</v>
      </c>
      <c r="F35" s="20" t="s">
        <v>302</v>
      </c>
      <c r="G35" s="20" t="s">
        <v>303</v>
      </c>
      <c r="H35" s="20" t="s">
        <v>304</v>
      </c>
      <c r="I35" s="18">
        <v>5</v>
      </c>
      <c r="J35" s="18" t="s">
        <v>313</v>
      </c>
      <c r="K35" s="18" t="s">
        <v>290</v>
      </c>
      <c r="L35" s="61">
        <v>6</v>
      </c>
      <c r="M35" s="62">
        <v>1</v>
      </c>
      <c r="N35" s="61">
        <v>5</v>
      </c>
      <c r="O35" s="62">
        <v>1</v>
      </c>
      <c r="P35" s="61">
        <v>5</v>
      </c>
      <c r="Q35" s="62">
        <v>1</v>
      </c>
      <c r="R35" s="61">
        <v>7</v>
      </c>
      <c r="S35" s="63">
        <v>1</v>
      </c>
      <c r="T35" s="61">
        <v>8</v>
      </c>
      <c r="U35" s="63">
        <v>1</v>
      </c>
      <c r="V35" s="61">
        <v>6</v>
      </c>
      <c r="W35" s="63">
        <v>1</v>
      </c>
      <c r="X35" s="61">
        <v>7</v>
      </c>
      <c r="Y35" s="63">
        <v>1</v>
      </c>
      <c r="Z35" s="61">
        <v>8</v>
      </c>
      <c r="AA35" s="63">
        <v>1</v>
      </c>
      <c r="AB35" s="61">
        <v>10</v>
      </c>
      <c r="AC35" s="63">
        <v>1</v>
      </c>
      <c r="AD35" s="64">
        <v>0</v>
      </c>
      <c r="AE35" s="65">
        <v>0</v>
      </c>
      <c r="AF35" s="64">
        <v>0</v>
      </c>
      <c r="AG35" s="65">
        <v>0</v>
      </c>
      <c r="AH35" s="64">
        <v>0</v>
      </c>
      <c r="AI35" s="65">
        <v>0</v>
      </c>
      <c r="AJ35" s="64">
        <v>0</v>
      </c>
      <c r="AK35" s="65">
        <v>0</v>
      </c>
      <c r="AL35" s="64">
        <v>0</v>
      </c>
      <c r="AM35" s="65">
        <v>0</v>
      </c>
      <c r="AN35" s="64">
        <v>0</v>
      </c>
      <c r="AO35" s="65">
        <v>0</v>
      </c>
      <c r="AP35" s="157">
        <v>62</v>
      </c>
      <c r="AQ35" s="157">
        <v>9</v>
      </c>
      <c r="AR35" s="18">
        <v>1</v>
      </c>
      <c r="AS35" s="18">
        <v>0</v>
      </c>
      <c r="AT35" s="18">
        <v>3</v>
      </c>
      <c r="AU35" s="153">
        <f t="shared" si="4"/>
        <v>4</v>
      </c>
      <c r="AV35" s="66">
        <f t="shared" si="5"/>
        <v>1</v>
      </c>
      <c r="AW35" s="66">
        <f t="shared" si="6"/>
        <v>0</v>
      </c>
      <c r="AX35" s="53">
        <f t="shared" si="7"/>
        <v>6</v>
      </c>
      <c r="AY35" s="153">
        <f t="shared" si="8"/>
        <v>7</v>
      </c>
      <c r="AZ35" s="67">
        <f t="shared" si="9"/>
        <v>0</v>
      </c>
      <c r="BA35" s="67">
        <f t="shared" si="10"/>
        <v>0</v>
      </c>
      <c r="BB35" s="67">
        <f t="shared" si="11"/>
        <v>-3</v>
      </c>
      <c r="BC35" s="153">
        <f t="shared" si="12"/>
        <v>-3</v>
      </c>
      <c r="BD35" s="160">
        <f t="shared" si="13"/>
        <v>-42.857142857142854</v>
      </c>
      <c r="BE35" s="112">
        <v>0</v>
      </c>
      <c r="BF35" s="112">
        <v>0</v>
      </c>
      <c r="BG35" s="68">
        <v>0</v>
      </c>
      <c r="BH35" s="18">
        <v>1</v>
      </c>
      <c r="BI35" s="286">
        <f t="shared" si="14"/>
        <v>-2</v>
      </c>
      <c r="BJ35" s="160">
        <f t="shared" si="15"/>
        <v>-28.571428571428569</v>
      </c>
    </row>
    <row r="36" spans="1:62" s="47" customFormat="1" ht="20.25" customHeight="1" x14ac:dyDescent="0.55000000000000004">
      <c r="A36" s="18">
        <v>27</v>
      </c>
      <c r="B36" s="128" t="s">
        <v>378</v>
      </c>
      <c r="C36" s="60" t="s">
        <v>379</v>
      </c>
      <c r="D36" s="20" t="s">
        <v>377</v>
      </c>
      <c r="E36" s="20" t="s">
        <v>308</v>
      </c>
      <c r="F36" s="20" t="s">
        <v>302</v>
      </c>
      <c r="G36" s="20" t="s">
        <v>303</v>
      </c>
      <c r="H36" s="20" t="s">
        <v>304</v>
      </c>
      <c r="I36" s="18">
        <v>5</v>
      </c>
      <c r="J36" s="18" t="s">
        <v>313</v>
      </c>
      <c r="K36" s="18" t="s">
        <v>290</v>
      </c>
      <c r="L36" s="61">
        <v>0</v>
      </c>
      <c r="M36" s="62">
        <v>0</v>
      </c>
      <c r="N36" s="61">
        <v>10</v>
      </c>
      <c r="O36" s="62">
        <v>1</v>
      </c>
      <c r="P36" s="61">
        <v>12</v>
      </c>
      <c r="Q36" s="62">
        <v>1</v>
      </c>
      <c r="R36" s="61">
        <v>13</v>
      </c>
      <c r="S36" s="63">
        <v>1</v>
      </c>
      <c r="T36" s="61">
        <v>14</v>
      </c>
      <c r="U36" s="63">
        <v>1</v>
      </c>
      <c r="V36" s="61">
        <v>15</v>
      </c>
      <c r="W36" s="63">
        <v>1</v>
      </c>
      <c r="X36" s="61">
        <v>16</v>
      </c>
      <c r="Y36" s="63">
        <v>1</v>
      </c>
      <c r="Z36" s="61">
        <v>9</v>
      </c>
      <c r="AA36" s="63">
        <v>1</v>
      </c>
      <c r="AB36" s="61">
        <v>13</v>
      </c>
      <c r="AC36" s="63">
        <v>1</v>
      </c>
      <c r="AD36" s="64">
        <v>0</v>
      </c>
      <c r="AE36" s="65">
        <v>0</v>
      </c>
      <c r="AF36" s="64">
        <v>0</v>
      </c>
      <c r="AG36" s="65">
        <v>0</v>
      </c>
      <c r="AH36" s="64">
        <v>0</v>
      </c>
      <c r="AI36" s="65">
        <v>0</v>
      </c>
      <c r="AJ36" s="64">
        <v>0</v>
      </c>
      <c r="AK36" s="65">
        <v>0</v>
      </c>
      <c r="AL36" s="64">
        <v>0</v>
      </c>
      <c r="AM36" s="65">
        <v>0</v>
      </c>
      <c r="AN36" s="64">
        <v>0</v>
      </c>
      <c r="AO36" s="65">
        <v>0</v>
      </c>
      <c r="AP36" s="157">
        <v>102</v>
      </c>
      <c r="AQ36" s="157">
        <v>8</v>
      </c>
      <c r="AR36" s="18">
        <v>1</v>
      </c>
      <c r="AS36" s="18">
        <v>0</v>
      </c>
      <c r="AT36" s="18">
        <v>5</v>
      </c>
      <c r="AU36" s="153">
        <f t="shared" si="4"/>
        <v>6</v>
      </c>
      <c r="AV36" s="66">
        <f t="shared" si="5"/>
        <v>1</v>
      </c>
      <c r="AW36" s="66">
        <f t="shared" si="6"/>
        <v>0</v>
      </c>
      <c r="AX36" s="53">
        <f t="shared" si="7"/>
        <v>8</v>
      </c>
      <c r="AY36" s="153">
        <f t="shared" si="8"/>
        <v>9</v>
      </c>
      <c r="AZ36" s="67">
        <f t="shared" si="9"/>
        <v>0</v>
      </c>
      <c r="BA36" s="67">
        <f t="shared" si="10"/>
        <v>0</v>
      </c>
      <c r="BB36" s="67">
        <f t="shared" si="11"/>
        <v>-3</v>
      </c>
      <c r="BC36" s="153">
        <f t="shared" si="12"/>
        <v>-3</v>
      </c>
      <c r="BD36" s="160">
        <f t="shared" si="13"/>
        <v>-33.333333333333329</v>
      </c>
      <c r="BE36" s="112">
        <v>0</v>
      </c>
      <c r="BF36" s="112">
        <v>0</v>
      </c>
      <c r="BG36" s="68">
        <v>1</v>
      </c>
      <c r="BH36" s="18">
        <v>1</v>
      </c>
      <c r="BI36" s="286">
        <f t="shared" si="14"/>
        <v>-1</v>
      </c>
      <c r="BJ36" s="160">
        <f t="shared" si="15"/>
        <v>-11.111111111111111</v>
      </c>
    </row>
    <row r="37" spans="1:62" s="47" customFormat="1" ht="20.25" customHeight="1" x14ac:dyDescent="0.55000000000000004">
      <c r="A37" s="18">
        <v>28</v>
      </c>
      <c r="B37" s="128" t="s">
        <v>329</v>
      </c>
      <c r="C37" s="60" t="s">
        <v>330</v>
      </c>
      <c r="D37" s="20" t="s">
        <v>311</v>
      </c>
      <c r="E37" s="20" t="s">
        <v>301</v>
      </c>
      <c r="F37" s="20" t="s">
        <v>302</v>
      </c>
      <c r="G37" s="20" t="s">
        <v>303</v>
      </c>
      <c r="H37" s="20" t="s">
        <v>304</v>
      </c>
      <c r="I37" s="18">
        <v>32</v>
      </c>
      <c r="J37" s="18" t="s">
        <v>305</v>
      </c>
      <c r="K37" s="18" t="s">
        <v>290</v>
      </c>
      <c r="L37" s="61">
        <v>0</v>
      </c>
      <c r="M37" s="62">
        <v>0</v>
      </c>
      <c r="N37" s="61">
        <v>2</v>
      </c>
      <c r="O37" s="62">
        <v>1</v>
      </c>
      <c r="P37" s="61">
        <v>7</v>
      </c>
      <c r="Q37" s="62">
        <v>1</v>
      </c>
      <c r="R37" s="61">
        <v>23</v>
      </c>
      <c r="S37" s="63">
        <v>1</v>
      </c>
      <c r="T37" s="61">
        <v>10</v>
      </c>
      <c r="U37" s="63">
        <v>1</v>
      </c>
      <c r="V37" s="61">
        <v>16</v>
      </c>
      <c r="W37" s="63">
        <v>1</v>
      </c>
      <c r="X37" s="61">
        <v>15</v>
      </c>
      <c r="Y37" s="63">
        <v>1</v>
      </c>
      <c r="Z37" s="61">
        <v>8</v>
      </c>
      <c r="AA37" s="63">
        <v>1</v>
      </c>
      <c r="AB37" s="61">
        <v>16</v>
      </c>
      <c r="AC37" s="63">
        <v>1</v>
      </c>
      <c r="AD37" s="64">
        <v>0</v>
      </c>
      <c r="AE37" s="65">
        <v>0</v>
      </c>
      <c r="AF37" s="64">
        <v>0</v>
      </c>
      <c r="AG37" s="65">
        <v>0</v>
      </c>
      <c r="AH37" s="64">
        <v>0</v>
      </c>
      <c r="AI37" s="65">
        <v>0</v>
      </c>
      <c r="AJ37" s="64">
        <v>0</v>
      </c>
      <c r="AK37" s="65">
        <v>0</v>
      </c>
      <c r="AL37" s="64">
        <v>0</v>
      </c>
      <c r="AM37" s="65">
        <v>0</v>
      </c>
      <c r="AN37" s="64">
        <v>0</v>
      </c>
      <c r="AO37" s="65">
        <v>0</v>
      </c>
      <c r="AP37" s="157">
        <v>97</v>
      </c>
      <c r="AQ37" s="157">
        <v>8</v>
      </c>
      <c r="AR37" s="18">
        <v>1</v>
      </c>
      <c r="AS37" s="18">
        <v>0</v>
      </c>
      <c r="AT37" s="18">
        <v>5</v>
      </c>
      <c r="AU37" s="153">
        <f t="shared" si="4"/>
        <v>6</v>
      </c>
      <c r="AV37" s="66">
        <f t="shared" si="5"/>
        <v>1</v>
      </c>
      <c r="AW37" s="66">
        <f t="shared" si="6"/>
        <v>0</v>
      </c>
      <c r="AX37" s="53">
        <f t="shared" si="7"/>
        <v>8</v>
      </c>
      <c r="AY37" s="153">
        <f t="shared" si="8"/>
        <v>9</v>
      </c>
      <c r="AZ37" s="67">
        <f t="shared" si="9"/>
        <v>0</v>
      </c>
      <c r="BA37" s="67">
        <f t="shared" si="10"/>
        <v>0</v>
      </c>
      <c r="BB37" s="67">
        <f t="shared" si="11"/>
        <v>-3</v>
      </c>
      <c r="BC37" s="153">
        <f t="shared" si="12"/>
        <v>-3</v>
      </c>
      <c r="BD37" s="160">
        <f t="shared" si="13"/>
        <v>-33.333333333333329</v>
      </c>
      <c r="BE37" s="112">
        <v>0</v>
      </c>
      <c r="BF37" s="112">
        <v>0</v>
      </c>
      <c r="BG37" s="68">
        <v>1</v>
      </c>
      <c r="BH37" s="18">
        <v>1</v>
      </c>
      <c r="BI37" s="286">
        <f t="shared" si="14"/>
        <v>-1</v>
      </c>
      <c r="BJ37" s="160">
        <f t="shared" si="15"/>
        <v>-11.111111111111111</v>
      </c>
    </row>
    <row r="38" spans="1:62" s="47" customFormat="1" ht="20.25" customHeight="1" x14ac:dyDescent="0.55000000000000004">
      <c r="A38" s="18">
        <v>29</v>
      </c>
      <c r="B38" s="128" t="s">
        <v>434</v>
      </c>
      <c r="C38" s="60" t="s">
        <v>435</v>
      </c>
      <c r="D38" s="20" t="s">
        <v>423</v>
      </c>
      <c r="E38" s="20" t="s">
        <v>308</v>
      </c>
      <c r="F38" s="20" t="s">
        <v>302</v>
      </c>
      <c r="G38" s="20" t="s">
        <v>303</v>
      </c>
      <c r="H38" s="20" t="s">
        <v>304</v>
      </c>
      <c r="I38" s="18">
        <v>25</v>
      </c>
      <c r="J38" s="18" t="s">
        <v>313</v>
      </c>
      <c r="K38" s="18" t="s">
        <v>290</v>
      </c>
      <c r="L38" s="61">
        <v>15</v>
      </c>
      <c r="M38" s="62">
        <v>1</v>
      </c>
      <c r="N38" s="61">
        <v>3</v>
      </c>
      <c r="O38" s="62">
        <v>1</v>
      </c>
      <c r="P38" s="61">
        <v>12</v>
      </c>
      <c r="Q38" s="62">
        <v>1</v>
      </c>
      <c r="R38" s="61">
        <v>9</v>
      </c>
      <c r="S38" s="63">
        <v>1</v>
      </c>
      <c r="T38" s="61">
        <v>6</v>
      </c>
      <c r="U38" s="63">
        <v>1</v>
      </c>
      <c r="V38" s="61">
        <v>10</v>
      </c>
      <c r="W38" s="63">
        <v>1</v>
      </c>
      <c r="X38" s="61">
        <v>16</v>
      </c>
      <c r="Y38" s="63">
        <v>1</v>
      </c>
      <c r="Z38" s="61">
        <v>14</v>
      </c>
      <c r="AA38" s="63">
        <v>1</v>
      </c>
      <c r="AB38" s="61">
        <v>7</v>
      </c>
      <c r="AC38" s="63">
        <v>1</v>
      </c>
      <c r="AD38" s="64">
        <v>0</v>
      </c>
      <c r="AE38" s="65">
        <v>0</v>
      </c>
      <c r="AF38" s="64">
        <v>0</v>
      </c>
      <c r="AG38" s="65">
        <v>0</v>
      </c>
      <c r="AH38" s="64">
        <v>0</v>
      </c>
      <c r="AI38" s="65">
        <v>0</v>
      </c>
      <c r="AJ38" s="64">
        <v>0</v>
      </c>
      <c r="AK38" s="65">
        <v>0</v>
      </c>
      <c r="AL38" s="64">
        <v>0</v>
      </c>
      <c r="AM38" s="65">
        <v>0</v>
      </c>
      <c r="AN38" s="64">
        <v>0</v>
      </c>
      <c r="AO38" s="65">
        <v>0</v>
      </c>
      <c r="AP38" s="157">
        <v>92</v>
      </c>
      <c r="AQ38" s="157">
        <v>9</v>
      </c>
      <c r="AR38" s="18">
        <v>1</v>
      </c>
      <c r="AS38" s="18">
        <v>0</v>
      </c>
      <c r="AT38" s="18">
        <v>5</v>
      </c>
      <c r="AU38" s="153">
        <f t="shared" si="4"/>
        <v>6</v>
      </c>
      <c r="AV38" s="66">
        <f t="shared" si="5"/>
        <v>1</v>
      </c>
      <c r="AW38" s="66">
        <f t="shared" si="6"/>
        <v>0</v>
      </c>
      <c r="AX38" s="53">
        <f t="shared" si="7"/>
        <v>8</v>
      </c>
      <c r="AY38" s="153">
        <f t="shared" si="8"/>
        <v>9</v>
      </c>
      <c r="AZ38" s="67">
        <f t="shared" si="9"/>
        <v>0</v>
      </c>
      <c r="BA38" s="67">
        <f t="shared" si="10"/>
        <v>0</v>
      </c>
      <c r="BB38" s="67">
        <f t="shared" si="11"/>
        <v>-3</v>
      </c>
      <c r="BC38" s="153">
        <f t="shared" si="12"/>
        <v>-3</v>
      </c>
      <c r="BD38" s="160">
        <f t="shared" si="13"/>
        <v>-33.333333333333329</v>
      </c>
      <c r="BE38" s="112">
        <v>0</v>
      </c>
      <c r="BF38" s="112">
        <v>0</v>
      </c>
      <c r="BG38" s="68">
        <v>0</v>
      </c>
      <c r="BH38" s="18">
        <v>2</v>
      </c>
      <c r="BI38" s="286">
        <f t="shared" si="14"/>
        <v>-1</v>
      </c>
      <c r="BJ38" s="160">
        <f t="shared" si="15"/>
        <v>-11.111111111111111</v>
      </c>
    </row>
    <row r="39" spans="1:62" s="47" customFormat="1" ht="20.25" customHeight="1" x14ac:dyDescent="0.55000000000000004">
      <c r="A39" s="18">
        <v>30</v>
      </c>
      <c r="B39" s="128" t="s">
        <v>573</v>
      </c>
      <c r="C39" s="60" t="s">
        <v>574</v>
      </c>
      <c r="D39" s="20" t="s">
        <v>440</v>
      </c>
      <c r="E39" s="20" t="s">
        <v>308</v>
      </c>
      <c r="F39" s="20" t="s">
        <v>302</v>
      </c>
      <c r="G39" s="20" t="s">
        <v>303</v>
      </c>
      <c r="H39" s="20" t="s">
        <v>304</v>
      </c>
      <c r="I39" s="18">
        <v>11</v>
      </c>
      <c r="J39" s="18" t="s">
        <v>334</v>
      </c>
      <c r="K39" s="18" t="s">
        <v>290</v>
      </c>
      <c r="L39" s="61">
        <v>4</v>
      </c>
      <c r="M39" s="62">
        <v>1</v>
      </c>
      <c r="N39" s="61">
        <v>4</v>
      </c>
      <c r="O39" s="62">
        <v>1</v>
      </c>
      <c r="P39" s="61">
        <v>8</v>
      </c>
      <c r="Q39" s="62">
        <v>1</v>
      </c>
      <c r="R39" s="61">
        <v>14</v>
      </c>
      <c r="S39" s="63">
        <v>1</v>
      </c>
      <c r="T39" s="61">
        <v>15</v>
      </c>
      <c r="U39" s="63">
        <v>1</v>
      </c>
      <c r="V39" s="61">
        <v>15</v>
      </c>
      <c r="W39" s="63">
        <v>1</v>
      </c>
      <c r="X39" s="61">
        <v>13</v>
      </c>
      <c r="Y39" s="63">
        <v>1</v>
      </c>
      <c r="Z39" s="61">
        <v>12</v>
      </c>
      <c r="AA39" s="63">
        <v>1</v>
      </c>
      <c r="AB39" s="61">
        <v>7</v>
      </c>
      <c r="AC39" s="63">
        <v>1</v>
      </c>
      <c r="AD39" s="64">
        <v>0</v>
      </c>
      <c r="AE39" s="65">
        <v>0</v>
      </c>
      <c r="AF39" s="64">
        <v>0</v>
      </c>
      <c r="AG39" s="65">
        <v>0</v>
      </c>
      <c r="AH39" s="64">
        <v>0</v>
      </c>
      <c r="AI39" s="65">
        <v>0</v>
      </c>
      <c r="AJ39" s="64">
        <v>0</v>
      </c>
      <c r="AK39" s="65">
        <v>0</v>
      </c>
      <c r="AL39" s="64">
        <v>0</v>
      </c>
      <c r="AM39" s="65">
        <v>0</v>
      </c>
      <c r="AN39" s="64">
        <v>0</v>
      </c>
      <c r="AO39" s="65">
        <v>0</v>
      </c>
      <c r="AP39" s="157">
        <v>92</v>
      </c>
      <c r="AQ39" s="157">
        <v>9</v>
      </c>
      <c r="AR39" s="18">
        <v>1</v>
      </c>
      <c r="AS39" s="18">
        <v>0</v>
      </c>
      <c r="AT39" s="18">
        <v>5</v>
      </c>
      <c r="AU39" s="153">
        <f t="shared" si="4"/>
        <v>6</v>
      </c>
      <c r="AV39" s="66">
        <f t="shared" si="5"/>
        <v>1</v>
      </c>
      <c r="AW39" s="66">
        <f t="shared" si="6"/>
        <v>0</v>
      </c>
      <c r="AX39" s="53">
        <f t="shared" si="7"/>
        <v>8</v>
      </c>
      <c r="AY39" s="153">
        <f t="shared" si="8"/>
        <v>9</v>
      </c>
      <c r="AZ39" s="67">
        <f t="shared" si="9"/>
        <v>0</v>
      </c>
      <c r="BA39" s="67">
        <f t="shared" si="10"/>
        <v>0</v>
      </c>
      <c r="BB39" s="67">
        <f t="shared" si="11"/>
        <v>-3</v>
      </c>
      <c r="BC39" s="153">
        <f t="shared" si="12"/>
        <v>-3</v>
      </c>
      <c r="BD39" s="160">
        <f t="shared" si="13"/>
        <v>-33.333333333333329</v>
      </c>
      <c r="BE39" s="112">
        <v>0</v>
      </c>
      <c r="BF39" s="112">
        <v>0</v>
      </c>
      <c r="BG39" s="68">
        <v>1</v>
      </c>
      <c r="BH39" s="18">
        <v>0</v>
      </c>
      <c r="BI39" s="286">
        <f t="shared" si="14"/>
        <v>-2</v>
      </c>
      <c r="BJ39" s="160">
        <f t="shared" si="15"/>
        <v>-22.222222222222221</v>
      </c>
    </row>
    <row r="40" spans="1:62" s="47" customFormat="1" ht="20.25" customHeight="1" x14ac:dyDescent="0.55000000000000004">
      <c r="A40" s="18">
        <v>31</v>
      </c>
      <c r="B40" s="128" t="s">
        <v>533</v>
      </c>
      <c r="C40" s="60" t="s">
        <v>534</v>
      </c>
      <c r="D40" s="20" t="s">
        <v>531</v>
      </c>
      <c r="E40" s="20" t="s">
        <v>532</v>
      </c>
      <c r="F40" s="20" t="s">
        <v>302</v>
      </c>
      <c r="G40" s="20" t="s">
        <v>303</v>
      </c>
      <c r="H40" s="20" t="s">
        <v>304</v>
      </c>
      <c r="I40" s="18">
        <v>25</v>
      </c>
      <c r="J40" s="18" t="s">
        <v>334</v>
      </c>
      <c r="K40" s="18" t="s">
        <v>291</v>
      </c>
      <c r="L40" s="61">
        <v>5</v>
      </c>
      <c r="M40" s="62">
        <v>1</v>
      </c>
      <c r="N40" s="61">
        <v>21</v>
      </c>
      <c r="O40" s="62">
        <v>1</v>
      </c>
      <c r="P40" s="61">
        <v>28</v>
      </c>
      <c r="Q40" s="62">
        <v>1</v>
      </c>
      <c r="R40" s="61">
        <v>22</v>
      </c>
      <c r="S40" s="63">
        <v>1</v>
      </c>
      <c r="T40" s="61">
        <v>21</v>
      </c>
      <c r="U40" s="63">
        <v>1</v>
      </c>
      <c r="V40" s="61">
        <v>20</v>
      </c>
      <c r="W40" s="63">
        <v>1</v>
      </c>
      <c r="X40" s="61">
        <v>16</v>
      </c>
      <c r="Y40" s="63">
        <v>1</v>
      </c>
      <c r="Z40" s="61">
        <v>22</v>
      </c>
      <c r="AA40" s="63">
        <v>1</v>
      </c>
      <c r="AB40" s="61">
        <v>19</v>
      </c>
      <c r="AC40" s="63">
        <v>1</v>
      </c>
      <c r="AD40" s="64">
        <v>0</v>
      </c>
      <c r="AE40" s="65">
        <v>0</v>
      </c>
      <c r="AF40" s="64">
        <v>0</v>
      </c>
      <c r="AG40" s="65">
        <v>0</v>
      </c>
      <c r="AH40" s="64">
        <v>0</v>
      </c>
      <c r="AI40" s="65">
        <v>0</v>
      </c>
      <c r="AJ40" s="64">
        <v>0</v>
      </c>
      <c r="AK40" s="65">
        <v>0</v>
      </c>
      <c r="AL40" s="64">
        <v>0</v>
      </c>
      <c r="AM40" s="65">
        <v>0</v>
      </c>
      <c r="AN40" s="64">
        <v>0</v>
      </c>
      <c r="AO40" s="65">
        <v>0</v>
      </c>
      <c r="AP40" s="157">
        <v>174</v>
      </c>
      <c r="AQ40" s="157">
        <v>9</v>
      </c>
      <c r="AR40" s="18">
        <v>1</v>
      </c>
      <c r="AS40" s="18">
        <v>0</v>
      </c>
      <c r="AT40" s="18">
        <v>10</v>
      </c>
      <c r="AU40" s="153">
        <f t="shared" si="4"/>
        <v>11</v>
      </c>
      <c r="AV40" s="66">
        <f t="shared" si="5"/>
        <v>1</v>
      </c>
      <c r="AW40" s="66">
        <f t="shared" si="6"/>
        <v>1</v>
      </c>
      <c r="AX40" s="53">
        <f t="shared" si="7"/>
        <v>11</v>
      </c>
      <c r="AY40" s="153">
        <f t="shared" si="8"/>
        <v>13</v>
      </c>
      <c r="AZ40" s="67">
        <f t="shared" si="9"/>
        <v>0</v>
      </c>
      <c r="BA40" s="67">
        <f t="shared" si="10"/>
        <v>-1</v>
      </c>
      <c r="BB40" s="67">
        <f t="shared" si="11"/>
        <v>-1</v>
      </c>
      <c r="BC40" s="153">
        <f t="shared" si="12"/>
        <v>-2</v>
      </c>
      <c r="BD40" s="160">
        <f t="shared" si="13"/>
        <v>-15.384615384615385</v>
      </c>
      <c r="BE40" s="112">
        <v>0</v>
      </c>
      <c r="BF40" s="112">
        <v>0</v>
      </c>
      <c r="BG40" s="68">
        <v>0</v>
      </c>
      <c r="BH40" s="18">
        <v>0</v>
      </c>
      <c r="BI40" s="286">
        <f t="shared" si="14"/>
        <v>-2</v>
      </c>
      <c r="BJ40" s="160">
        <f t="shared" si="15"/>
        <v>-15.384615384615385</v>
      </c>
    </row>
    <row r="41" spans="1:62" s="47" customFormat="1" ht="20.25" customHeight="1" x14ac:dyDescent="0.55000000000000004">
      <c r="A41" s="18">
        <v>32</v>
      </c>
      <c r="B41" s="128" t="s">
        <v>524</v>
      </c>
      <c r="C41" s="60" t="s">
        <v>525</v>
      </c>
      <c r="D41" s="20" t="s">
        <v>526</v>
      </c>
      <c r="E41" s="20" t="s">
        <v>506</v>
      </c>
      <c r="F41" s="20" t="s">
        <v>302</v>
      </c>
      <c r="G41" s="20" t="s">
        <v>303</v>
      </c>
      <c r="H41" s="20" t="s">
        <v>304</v>
      </c>
      <c r="I41" s="18">
        <v>16</v>
      </c>
      <c r="J41" s="18" t="s">
        <v>334</v>
      </c>
      <c r="K41" s="18" t="s">
        <v>290</v>
      </c>
      <c r="L41" s="61">
        <v>6</v>
      </c>
      <c r="M41" s="62">
        <v>1</v>
      </c>
      <c r="N41" s="61">
        <v>9</v>
      </c>
      <c r="O41" s="62">
        <v>1</v>
      </c>
      <c r="P41" s="61">
        <v>19</v>
      </c>
      <c r="Q41" s="62">
        <v>1</v>
      </c>
      <c r="R41" s="61">
        <v>10</v>
      </c>
      <c r="S41" s="63">
        <v>1</v>
      </c>
      <c r="T41" s="61">
        <v>16</v>
      </c>
      <c r="U41" s="63">
        <v>1</v>
      </c>
      <c r="V41" s="61">
        <v>18</v>
      </c>
      <c r="W41" s="63">
        <v>1</v>
      </c>
      <c r="X41" s="61">
        <v>24</v>
      </c>
      <c r="Y41" s="63">
        <v>1</v>
      </c>
      <c r="Z41" s="61">
        <v>17</v>
      </c>
      <c r="AA41" s="63">
        <v>1</v>
      </c>
      <c r="AB41" s="61">
        <v>22</v>
      </c>
      <c r="AC41" s="63">
        <v>1</v>
      </c>
      <c r="AD41" s="64">
        <v>0</v>
      </c>
      <c r="AE41" s="65">
        <v>0</v>
      </c>
      <c r="AF41" s="64">
        <v>0</v>
      </c>
      <c r="AG41" s="65">
        <v>0</v>
      </c>
      <c r="AH41" s="64">
        <v>0</v>
      </c>
      <c r="AI41" s="65">
        <v>0</v>
      </c>
      <c r="AJ41" s="64">
        <v>0</v>
      </c>
      <c r="AK41" s="65">
        <v>0</v>
      </c>
      <c r="AL41" s="64">
        <v>0</v>
      </c>
      <c r="AM41" s="65">
        <v>0</v>
      </c>
      <c r="AN41" s="64">
        <v>0</v>
      </c>
      <c r="AO41" s="65">
        <v>0</v>
      </c>
      <c r="AP41" s="157">
        <v>141</v>
      </c>
      <c r="AQ41" s="157">
        <v>9</v>
      </c>
      <c r="AR41" s="18">
        <v>1</v>
      </c>
      <c r="AS41" s="18">
        <v>0</v>
      </c>
      <c r="AT41" s="18">
        <v>10</v>
      </c>
      <c r="AU41" s="153">
        <f t="shared" si="4"/>
        <v>11</v>
      </c>
      <c r="AV41" s="66">
        <f t="shared" si="5"/>
        <v>1</v>
      </c>
      <c r="AW41" s="66">
        <f t="shared" si="6"/>
        <v>1</v>
      </c>
      <c r="AX41" s="53">
        <f t="shared" si="7"/>
        <v>11</v>
      </c>
      <c r="AY41" s="153">
        <f t="shared" si="8"/>
        <v>13</v>
      </c>
      <c r="AZ41" s="67">
        <f t="shared" si="9"/>
        <v>0</v>
      </c>
      <c r="BA41" s="67">
        <f t="shared" si="10"/>
        <v>-1</v>
      </c>
      <c r="BB41" s="67">
        <f t="shared" si="11"/>
        <v>-1</v>
      </c>
      <c r="BC41" s="153">
        <f t="shared" si="12"/>
        <v>-2</v>
      </c>
      <c r="BD41" s="160">
        <f t="shared" si="13"/>
        <v>-15.384615384615385</v>
      </c>
      <c r="BE41" s="112">
        <v>0</v>
      </c>
      <c r="BF41" s="112">
        <v>0</v>
      </c>
      <c r="BG41" s="68">
        <v>2</v>
      </c>
      <c r="BH41" s="18">
        <v>0</v>
      </c>
      <c r="BI41" s="286">
        <f t="shared" si="14"/>
        <v>0</v>
      </c>
      <c r="BJ41" s="160">
        <f t="shared" si="15"/>
        <v>0</v>
      </c>
    </row>
    <row r="42" spans="1:62" s="47" customFormat="1" ht="20.25" customHeight="1" x14ac:dyDescent="0.55000000000000004">
      <c r="A42" s="18">
        <v>33</v>
      </c>
      <c r="B42" s="128" t="s">
        <v>512</v>
      </c>
      <c r="C42" s="60" t="s">
        <v>513</v>
      </c>
      <c r="D42" s="20" t="s">
        <v>505</v>
      </c>
      <c r="E42" s="20" t="s">
        <v>506</v>
      </c>
      <c r="F42" s="20" t="s">
        <v>302</v>
      </c>
      <c r="G42" s="20" t="s">
        <v>303</v>
      </c>
      <c r="H42" s="20" t="s">
        <v>304</v>
      </c>
      <c r="I42" s="18">
        <v>7</v>
      </c>
      <c r="J42" s="18" t="s">
        <v>305</v>
      </c>
      <c r="K42" s="18" t="s">
        <v>290</v>
      </c>
      <c r="L42" s="61">
        <v>10</v>
      </c>
      <c r="M42" s="62">
        <v>1</v>
      </c>
      <c r="N42" s="61">
        <v>15</v>
      </c>
      <c r="O42" s="62">
        <v>1</v>
      </c>
      <c r="P42" s="61">
        <v>13</v>
      </c>
      <c r="Q42" s="62">
        <v>1</v>
      </c>
      <c r="R42" s="61">
        <v>19</v>
      </c>
      <c r="S42" s="63">
        <v>1</v>
      </c>
      <c r="T42" s="61">
        <v>14</v>
      </c>
      <c r="U42" s="63">
        <v>1</v>
      </c>
      <c r="V42" s="61">
        <v>19</v>
      </c>
      <c r="W42" s="63">
        <v>1</v>
      </c>
      <c r="X42" s="61">
        <v>15</v>
      </c>
      <c r="Y42" s="63">
        <v>1</v>
      </c>
      <c r="Z42" s="61">
        <v>13</v>
      </c>
      <c r="AA42" s="63">
        <v>1</v>
      </c>
      <c r="AB42" s="61">
        <v>15</v>
      </c>
      <c r="AC42" s="63">
        <v>1</v>
      </c>
      <c r="AD42" s="64">
        <v>0</v>
      </c>
      <c r="AE42" s="65">
        <v>0</v>
      </c>
      <c r="AF42" s="64">
        <v>0</v>
      </c>
      <c r="AG42" s="65">
        <v>0</v>
      </c>
      <c r="AH42" s="64">
        <v>0</v>
      </c>
      <c r="AI42" s="65">
        <v>0</v>
      </c>
      <c r="AJ42" s="64">
        <v>0</v>
      </c>
      <c r="AK42" s="65">
        <v>0</v>
      </c>
      <c r="AL42" s="64">
        <v>0</v>
      </c>
      <c r="AM42" s="65">
        <v>0</v>
      </c>
      <c r="AN42" s="64">
        <v>0</v>
      </c>
      <c r="AO42" s="65">
        <v>0</v>
      </c>
      <c r="AP42" s="157">
        <v>133</v>
      </c>
      <c r="AQ42" s="157">
        <v>9</v>
      </c>
      <c r="AR42" s="18">
        <v>1</v>
      </c>
      <c r="AS42" s="18">
        <v>0</v>
      </c>
      <c r="AT42" s="18">
        <v>10</v>
      </c>
      <c r="AU42" s="153">
        <f t="shared" ref="AU42:AU73" si="16">SUM(AR42:AT42)</f>
        <v>11</v>
      </c>
      <c r="AV42" s="66">
        <f t="shared" ref="AV42:AV73" si="17">IF(AP42&lt;1,0,IF(OR(AND(K42="ป.ปกติ",AP42&lt;=40),K42=""),0,1))</f>
        <v>1</v>
      </c>
      <c r="AW42" s="66">
        <f t="shared" ref="AW42:AW73" si="18">IF(AP42&lt;=119,0,IF(AP42&lt;=719,1,IF(AP42&lt;=1079,2,IF(AP42&lt;=1679,3,4))))</f>
        <v>1</v>
      </c>
      <c r="AX42" s="53">
        <f t="shared" ref="AX42:AX73" si="19">IF(AP42&lt;1,0,IF(AND((L42+N42+P42+R42+T42+V42+X42+Z42+AB42)&lt;=40,(L42+N42+P42+R42+T42+V42+X42+Z42+AB42)&gt;0,(AP42)&lt;120),"กรอก",ROUND((IF(AP42&lt;120,((IF((L42+N42+P42+R42+T42+V42+X42+Z42+AB42)=0,0,(IF((L42+N42+P42+R42+T42+V42+X42+Z42+AB42)&lt;=80,6,8))))+((((AE42+AG42+AI42)*30)/20)+(((AK42+AM42+AO42)*35)/20))),(((M42+O42+Q42)*20)/20)+(((S42+U42+W42+Y42+AA42+AC42)*25)/20)+(((AE42+AG42+AI42)*30)/20)+(((AK42+AM42+AO42)*35)/20))),0)))</f>
        <v>11</v>
      </c>
      <c r="AY42" s="153">
        <f t="shared" ref="AY42:AY73" si="20">SUM(AV42:AX42)</f>
        <v>13</v>
      </c>
      <c r="AZ42" s="67">
        <f t="shared" ref="AZ42:AZ73" si="21">SUM(AR42)-AV42</f>
        <v>0</v>
      </c>
      <c r="BA42" s="67">
        <f t="shared" ref="BA42:BA73" si="22">SUM(AS42)-AW42</f>
        <v>-1</v>
      </c>
      <c r="BB42" s="67">
        <f t="shared" ref="BB42:BB73" si="23">SUM(AT42)-AX42</f>
        <v>-1</v>
      </c>
      <c r="BC42" s="153">
        <f t="shared" ref="BC42:BC73" si="24">SUM(AU42)-AY42</f>
        <v>-2</v>
      </c>
      <c r="BD42" s="160">
        <f t="shared" ref="BD42:BD73" si="25">IFERROR(SUM(BC42)/AY42*100,0)</f>
        <v>-15.384615384615385</v>
      </c>
      <c r="BE42" s="112">
        <v>0</v>
      </c>
      <c r="BF42" s="112">
        <v>0</v>
      </c>
      <c r="BG42" s="68">
        <v>0</v>
      </c>
      <c r="BH42" s="18">
        <v>0</v>
      </c>
      <c r="BI42" s="286">
        <f t="shared" ref="BI42:BI73" si="26">SUM(BC42-BE42+BF42+BG42+BH42)</f>
        <v>-2</v>
      </c>
      <c r="BJ42" s="160">
        <f t="shared" ref="BJ42:BJ73" si="27">SUM(BI42/AY42*100)</f>
        <v>-15.384615384615385</v>
      </c>
    </row>
    <row r="43" spans="1:62" s="47" customFormat="1" ht="20.25" customHeight="1" x14ac:dyDescent="0.55000000000000004">
      <c r="A43" s="18">
        <v>34</v>
      </c>
      <c r="B43" s="128" t="s">
        <v>322</v>
      </c>
      <c r="C43" s="60" t="s">
        <v>323</v>
      </c>
      <c r="D43" s="20" t="s">
        <v>311</v>
      </c>
      <c r="E43" s="20" t="s">
        <v>301</v>
      </c>
      <c r="F43" s="20" t="s">
        <v>302</v>
      </c>
      <c r="G43" s="20" t="s">
        <v>303</v>
      </c>
      <c r="H43" s="20" t="s">
        <v>304</v>
      </c>
      <c r="I43" s="18">
        <v>27</v>
      </c>
      <c r="J43" s="18" t="s">
        <v>313</v>
      </c>
      <c r="K43" s="18" t="s">
        <v>290</v>
      </c>
      <c r="L43" s="61">
        <v>0</v>
      </c>
      <c r="M43" s="62">
        <v>0</v>
      </c>
      <c r="N43" s="61">
        <v>17</v>
      </c>
      <c r="O43" s="62">
        <v>1</v>
      </c>
      <c r="P43" s="61">
        <v>23</v>
      </c>
      <c r="Q43" s="62">
        <v>1</v>
      </c>
      <c r="R43" s="61">
        <v>33</v>
      </c>
      <c r="S43" s="63">
        <v>1</v>
      </c>
      <c r="T43" s="61">
        <v>22</v>
      </c>
      <c r="U43" s="63">
        <v>1</v>
      </c>
      <c r="V43" s="61">
        <v>20</v>
      </c>
      <c r="W43" s="63">
        <v>1</v>
      </c>
      <c r="X43" s="61">
        <v>30</v>
      </c>
      <c r="Y43" s="63">
        <v>1</v>
      </c>
      <c r="Z43" s="61">
        <v>19</v>
      </c>
      <c r="AA43" s="63">
        <v>1</v>
      </c>
      <c r="AB43" s="61">
        <v>12</v>
      </c>
      <c r="AC43" s="63">
        <v>1</v>
      </c>
      <c r="AD43" s="64">
        <v>0</v>
      </c>
      <c r="AE43" s="65">
        <v>0</v>
      </c>
      <c r="AF43" s="64">
        <v>0</v>
      </c>
      <c r="AG43" s="65">
        <v>0</v>
      </c>
      <c r="AH43" s="64">
        <v>0</v>
      </c>
      <c r="AI43" s="65">
        <v>0</v>
      </c>
      <c r="AJ43" s="64">
        <v>0</v>
      </c>
      <c r="AK43" s="65">
        <v>0</v>
      </c>
      <c r="AL43" s="64">
        <v>0</v>
      </c>
      <c r="AM43" s="65">
        <v>0</v>
      </c>
      <c r="AN43" s="64">
        <v>0</v>
      </c>
      <c r="AO43" s="65">
        <v>0</v>
      </c>
      <c r="AP43" s="157">
        <v>176</v>
      </c>
      <c r="AQ43" s="157">
        <v>8</v>
      </c>
      <c r="AR43" s="18">
        <v>1</v>
      </c>
      <c r="AS43" s="18">
        <v>0</v>
      </c>
      <c r="AT43" s="18">
        <v>9</v>
      </c>
      <c r="AU43" s="153">
        <f t="shared" si="16"/>
        <v>10</v>
      </c>
      <c r="AV43" s="66">
        <f t="shared" si="17"/>
        <v>1</v>
      </c>
      <c r="AW43" s="66">
        <f t="shared" si="18"/>
        <v>1</v>
      </c>
      <c r="AX43" s="53">
        <f t="shared" si="19"/>
        <v>10</v>
      </c>
      <c r="AY43" s="153">
        <f t="shared" si="20"/>
        <v>12</v>
      </c>
      <c r="AZ43" s="67">
        <f t="shared" si="21"/>
        <v>0</v>
      </c>
      <c r="BA43" s="67">
        <f t="shared" si="22"/>
        <v>-1</v>
      </c>
      <c r="BB43" s="67">
        <f t="shared" si="23"/>
        <v>-1</v>
      </c>
      <c r="BC43" s="153">
        <f t="shared" si="24"/>
        <v>-2</v>
      </c>
      <c r="BD43" s="160">
        <f t="shared" si="25"/>
        <v>-16.666666666666664</v>
      </c>
      <c r="BE43" s="112">
        <v>0</v>
      </c>
      <c r="BF43" s="112">
        <v>0</v>
      </c>
      <c r="BG43" s="68">
        <v>0</v>
      </c>
      <c r="BH43" s="18">
        <v>0</v>
      </c>
      <c r="BI43" s="286">
        <f t="shared" si="26"/>
        <v>-2</v>
      </c>
      <c r="BJ43" s="160">
        <f t="shared" si="27"/>
        <v>-16.666666666666664</v>
      </c>
    </row>
    <row r="44" spans="1:62" s="47" customFormat="1" ht="20.25" customHeight="1" x14ac:dyDescent="0.55000000000000004">
      <c r="A44" s="18">
        <v>35</v>
      </c>
      <c r="B44" s="128" t="s">
        <v>408</v>
      </c>
      <c r="C44" s="60" t="s">
        <v>409</v>
      </c>
      <c r="D44" s="20" t="s">
        <v>307</v>
      </c>
      <c r="E44" s="20" t="s">
        <v>308</v>
      </c>
      <c r="F44" s="20" t="s">
        <v>302</v>
      </c>
      <c r="G44" s="20" t="s">
        <v>303</v>
      </c>
      <c r="H44" s="20" t="s">
        <v>304</v>
      </c>
      <c r="I44" s="18">
        <v>20</v>
      </c>
      <c r="J44" s="18" t="s">
        <v>305</v>
      </c>
      <c r="K44" s="18" t="s">
        <v>290</v>
      </c>
      <c r="L44" s="61">
        <v>0</v>
      </c>
      <c r="M44" s="62">
        <v>0</v>
      </c>
      <c r="N44" s="61">
        <v>14</v>
      </c>
      <c r="O44" s="62">
        <v>1</v>
      </c>
      <c r="P44" s="61">
        <v>26</v>
      </c>
      <c r="Q44" s="62">
        <v>1</v>
      </c>
      <c r="R44" s="61">
        <v>14</v>
      </c>
      <c r="S44" s="63">
        <v>1</v>
      </c>
      <c r="T44" s="61">
        <v>21</v>
      </c>
      <c r="U44" s="63">
        <v>1</v>
      </c>
      <c r="V44" s="61">
        <v>21</v>
      </c>
      <c r="W44" s="63">
        <v>1</v>
      </c>
      <c r="X44" s="61">
        <v>22</v>
      </c>
      <c r="Y44" s="63">
        <v>1</v>
      </c>
      <c r="Z44" s="61">
        <v>17</v>
      </c>
      <c r="AA44" s="63">
        <v>1</v>
      </c>
      <c r="AB44" s="61">
        <v>19</v>
      </c>
      <c r="AC44" s="63">
        <v>1</v>
      </c>
      <c r="AD44" s="64">
        <v>0</v>
      </c>
      <c r="AE44" s="65">
        <v>0</v>
      </c>
      <c r="AF44" s="64">
        <v>0</v>
      </c>
      <c r="AG44" s="65">
        <v>0</v>
      </c>
      <c r="AH44" s="64">
        <v>0</v>
      </c>
      <c r="AI44" s="65">
        <v>0</v>
      </c>
      <c r="AJ44" s="64">
        <v>0</v>
      </c>
      <c r="AK44" s="65">
        <v>0</v>
      </c>
      <c r="AL44" s="64">
        <v>0</v>
      </c>
      <c r="AM44" s="65">
        <v>0</v>
      </c>
      <c r="AN44" s="64">
        <v>0</v>
      </c>
      <c r="AO44" s="65">
        <v>0</v>
      </c>
      <c r="AP44" s="157">
        <v>154</v>
      </c>
      <c r="AQ44" s="157">
        <v>8</v>
      </c>
      <c r="AR44" s="18">
        <v>1</v>
      </c>
      <c r="AS44" s="18">
        <v>0</v>
      </c>
      <c r="AT44" s="18">
        <v>9</v>
      </c>
      <c r="AU44" s="153">
        <f t="shared" si="16"/>
        <v>10</v>
      </c>
      <c r="AV44" s="66">
        <f t="shared" si="17"/>
        <v>1</v>
      </c>
      <c r="AW44" s="66">
        <f t="shared" si="18"/>
        <v>1</v>
      </c>
      <c r="AX44" s="53">
        <f t="shared" si="19"/>
        <v>10</v>
      </c>
      <c r="AY44" s="153">
        <f t="shared" si="20"/>
        <v>12</v>
      </c>
      <c r="AZ44" s="67">
        <f t="shared" si="21"/>
        <v>0</v>
      </c>
      <c r="BA44" s="67">
        <f t="shared" si="22"/>
        <v>-1</v>
      </c>
      <c r="BB44" s="67">
        <f t="shared" si="23"/>
        <v>-1</v>
      </c>
      <c r="BC44" s="153">
        <f t="shared" si="24"/>
        <v>-2</v>
      </c>
      <c r="BD44" s="160">
        <f t="shared" si="25"/>
        <v>-16.666666666666664</v>
      </c>
      <c r="BE44" s="112">
        <v>0</v>
      </c>
      <c r="BF44" s="112">
        <v>0</v>
      </c>
      <c r="BG44" s="68">
        <v>1</v>
      </c>
      <c r="BH44" s="18">
        <v>0</v>
      </c>
      <c r="BI44" s="286">
        <f t="shared" si="26"/>
        <v>-1</v>
      </c>
      <c r="BJ44" s="160">
        <f t="shared" si="27"/>
        <v>-8.3333333333333321</v>
      </c>
    </row>
    <row r="45" spans="1:62" s="47" customFormat="1" ht="20.25" customHeight="1" x14ac:dyDescent="0.55000000000000004">
      <c r="A45" s="18">
        <v>36</v>
      </c>
      <c r="B45" s="128" t="s">
        <v>518</v>
      </c>
      <c r="C45" s="60" t="s">
        <v>519</v>
      </c>
      <c r="D45" s="20" t="s">
        <v>506</v>
      </c>
      <c r="E45" s="20" t="s">
        <v>506</v>
      </c>
      <c r="F45" s="20" t="s">
        <v>302</v>
      </c>
      <c r="G45" s="20" t="s">
        <v>303</v>
      </c>
      <c r="H45" s="20" t="s">
        <v>304</v>
      </c>
      <c r="I45" s="18">
        <v>10</v>
      </c>
      <c r="J45" s="18" t="s">
        <v>334</v>
      </c>
      <c r="K45" s="18" t="s">
        <v>291</v>
      </c>
      <c r="L45" s="61">
        <v>3</v>
      </c>
      <c r="M45" s="62">
        <v>1</v>
      </c>
      <c r="N45" s="61">
        <v>5</v>
      </c>
      <c r="O45" s="62">
        <v>1</v>
      </c>
      <c r="P45" s="61">
        <v>5</v>
      </c>
      <c r="Q45" s="62">
        <v>1</v>
      </c>
      <c r="R45" s="61">
        <v>16</v>
      </c>
      <c r="S45" s="63">
        <v>1</v>
      </c>
      <c r="T45" s="61">
        <v>9</v>
      </c>
      <c r="U45" s="63">
        <v>1</v>
      </c>
      <c r="V45" s="61">
        <v>18</v>
      </c>
      <c r="W45" s="63">
        <v>1</v>
      </c>
      <c r="X45" s="61">
        <v>8</v>
      </c>
      <c r="Y45" s="63">
        <v>1</v>
      </c>
      <c r="Z45" s="61">
        <v>12</v>
      </c>
      <c r="AA45" s="63">
        <v>1</v>
      </c>
      <c r="AB45" s="61">
        <v>6</v>
      </c>
      <c r="AC45" s="63">
        <v>1</v>
      </c>
      <c r="AD45" s="64">
        <v>0</v>
      </c>
      <c r="AE45" s="65">
        <v>0</v>
      </c>
      <c r="AF45" s="64">
        <v>0</v>
      </c>
      <c r="AG45" s="65">
        <v>0</v>
      </c>
      <c r="AH45" s="64">
        <v>0</v>
      </c>
      <c r="AI45" s="65">
        <v>0</v>
      </c>
      <c r="AJ45" s="64">
        <v>0</v>
      </c>
      <c r="AK45" s="65">
        <v>0</v>
      </c>
      <c r="AL45" s="64">
        <v>0</v>
      </c>
      <c r="AM45" s="65">
        <v>0</v>
      </c>
      <c r="AN45" s="64">
        <v>0</v>
      </c>
      <c r="AO45" s="65">
        <v>0</v>
      </c>
      <c r="AP45" s="157">
        <v>82</v>
      </c>
      <c r="AQ45" s="157">
        <v>9</v>
      </c>
      <c r="AR45" s="18">
        <v>1</v>
      </c>
      <c r="AS45" s="18">
        <v>0</v>
      </c>
      <c r="AT45" s="18">
        <v>6</v>
      </c>
      <c r="AU45" s="153">
        <f t="shared" si="16"/>
        <v>7</v>
      </c>
      <c r="AV45" s="66">
        <f t="shared" si="17"/>
        <v>1</v>
      </c>
      <c r="AW45" s="66">
        <f t="shared" si="18"/>
        <v>0</v>
      </c>
      <c r="AX45" s="53">
        <f t="shared" si="19"/>
        <v>8</v>
      </c>
      <c r="AY45" s="153">
        <f t="shared" si="20"/>
        <v>9</v>
      </c>
      <c r="AZ45" s="67">
        <f t="shared" si="21"/>
        <v>0</v>
      </c>
      <c r="BA45" s="67">
        <f t="shared" si="22"/>
        <v>0</v>
      </c>
      <c r="BB45" s="67">
        <f t="shared" si="23"/>
        <v>-2</v>
      </c>
      <c r="BC45" s="153">
        <f t="shared" si="24"/>
        <v>-2</v>
      </c>
      <c r="BD45" s="160">
        <f t="shared" si="25"/>
        <v>-22.222222222222221</v>
      </c>
      <c r="BE45" s="112">
        <v>0</v>
      </c>
      <c r="BF45" s="112">
        <v>0</v>
      </c>
      <c r="BG45" s="68">
        <v>0</v>
      </c>
      <c r="BH45" s="18">
        <v>1</v>
      </c>
      <c r="BI45" s="286">
        <f t="shared" si="26"/>
        <v>-1</v>
      </c>
      <c r="BJ45" s="160">
        <f t="shared" si="27"/>
        <v>-11.111111111111111</v>
      </c>
    </row>
    <row r="46" spans="1:62" s="47" customFormat="1" ht="20.25" customHeight="1" x14ac:dyDescent="0.55000000000000004">
      <c r="A46" s="18">
        <v>37</v>
      </c>
      <c r="B46" s="128" t="s">
        <v>386</v>
      </c>
      <c r="C46" s="60" t="s">
        <v>387</v>
      </c>
      <c r="D46" s="20" t="s">
        <v>388</v>
      </c>
      <c r="E46" s="20" t="s">
        <v>308</v>
      </c>
      <c r="F46" s="20" t="s">
        <v>302</v>
      </c>
      <c r="G46" s="20" t="s">
        <v>303</v>
      </c>
      <c r="H46" s="20" t="s">
        <v>304</v>
      </c>
      <c r="I46" s="18">
        <v>5</v>
      </c>
      <c r="J46" s="18" t="s">
        <v>313</v>
      </c>
      <c r="K46" s="18" t="s">
        <v>290</v>
      </c>
      <c r="L46" s="61">
        <v>0</v>
      </c>
      <c r="M46" s="62">
        <v>0</v>
      </c>
      <c r="N46" s="61">
        <v>25</v>
      </c>
      <c r="O46" s="62">
        <v>1</v>
      </c>
      <c r="P46" s="61">
        <v>34</v>
      </c>
      <c r="Q46" s="62">
        <v>1</v>
      </c>
      <c r="R46" s="61">
        <v>28</v>
      </c>
      <c r="S46" s="63">
        <v>1</v>
      </c>
      <c r="T46" s="61">
        <v>37</v>
      </c>
      <c r="U46" s="63">
        <v>1</v>
      </c>
      <c r="V46" s="61">
        <v>39</v>
      </c>
      <c r="W46" s="63">
        <v>1</v>
      </c>
      <c r="X46" s="61">
        <v>43</v>
      </c>
      <c r="Y46" s="63">
        <v>2</v>
      </c>
      <c r="Z46" s="61">
        <v>36</v>
      </c>
      <c r="AA46" s="63">
        <v>1</v>
      </c>
      <c r="AB46" s="61">
        <v>46</v>
      </c>
      <c r="AC46" s="63">
        <v>2</v>
      </c>
      <c r="AD46" s="64">
        <v>0</v>
      </c>
      <c r="AE46" s="65">
        <v>0</v>
      </c>
      <c r="AF46" s="64">
        <v>0</v>
      </c>
      <c r="AG46" s="65">
        <v>0</v>
      </c>
      <c r="AH46" s="64">
        <v>0</v>
      </c>
      <c r="AI46" s="65">
        <v>0</v>
      </c>
      <c r="AJ46" s="64">
        <v>0</v>
      </c>
      <c r="AK46" s="65">
        <v>0</v>
      </c>
      <c r="AL46" s="64">
        <v>0</v>
      </c>
      <c r="AM46" s="65">
        <v>0</v>
      </c>
      <c r="AN46" s="64">
        <v>0</v>
      </c>
      <c r="AO46" s="65">
        <v>0</v>
      </c>
      <c r="AP46" s="157">
        <v>288</v>
      </c>
      <c r="AQ46" s="157">
        <v>10</v>
      </c>
      <c r="AR46" s="18">
        <v>1</v>
      </c>
      <c r="AS46" s="18">
        <v>0</v>
      </c>
      <c r="AT46" s="18">
        <v>11</v>
      </c>
      <c r="AU46" s="153">
        <f t="shared" si="16"/>
        <v>12</v>
      </c>
      <c r="AV46" s="66">
        <f t="shared" si="17"/>
        <v>1</v>
      </c>
      <c r="AW46" s="66">
        <f t="shared" si="18"/>
        <v>1</v>
      </c>
      <c r="AX46" s="53">
        <f t="shared" si="19"/>
        <v>12</v>
      </c>
      <c r="AY46" s="153">
        <f t="shared" si="20"/>
        <v>14</v>
      </c>
      <c r="AZ46" s="67">
        <f t="shared" si="21"/>
        <v>0</v>
      </c>
      <c r="BA46" s="67">
        <f t="shared" si="22"/>
        <v>-1</v>
      </c>
      <c r="BB46" s="67">
        <f t="shared" si="23"/>
        <v>-1</v>
      </c>
      <c r="BC46" s="153">
        <f t="shared" si="24"/>
        <v>-2</v>
      </c>
      <c r="BD46" s="160">
        <f t="shared" si="25"/>
        <v>-14.285714285714285</v>
      </c>
      <c r="BE46" s="112">
        <v>0</v>
      </c>
      <c r="BF46" s="112">
        <v>0</v>
      </c>
      <c r="BG46" s="68">
        <v>0</v>
      </c>
      <c r="BH46" s="18">
        <v>0</v>
      </c>
      <c r="BI46" s="286">
        <f t="shared" si="26"/>
        <v>-2</v>
      </c>
      <c r="BJ46" s="160">
        <f t="shared" si="27"/>
        <v>-14.285714285714285</v>
      </c>
    </row>
    <row r="47" spans="1:62" s="47" customFormat="1" ht="20.25" customHeight="1" x14ac:dyDescent="0.55000000000000004">
      <c r="A47" s="18">
        <v>38</v>
      </c>
      <c r="B47" s="128" t="s">
        <v>397</v>
      </c>
      <c r="C47" s="60" t="s">
        <v>398</v>
      </c>
      <c r="D47" s="20" t="s">
        <v>399</v>
      </c>
      <c r="E47" s="20" t="s">
        <v>308</v>
      </c>
      <c r="F47" s="20" t="s">
        <v>302</v>
      </c>
      <c r="G47" s="20" t="s">
        <v>303</v>
      </c>
      <c r="H47" s="20" t="s">
        <v>304</v>
      </c>
      <c r="I47" s="18">
        <v>10</v>
      </c>
      <c r="J47" s="18" t="s">
        <v>313</v>
      </c>
      <c r="K47" s="18" t="s">
        <v>290</v>
      </c>
      <c r="L47" s="61">
        <v>9</v>
      </c>
      <c r="M47" s="62">
        <v>1</v>
      </c>
      <c r="N47" s="61">
        <v>21</v>
      </c>
      <c r="O47" s="62">
        <v>1</v>
      </c>
      <c r="P47" s="61">
        <v>16</v>
      </c>
      <c r="Q47" s="62">
        <v>1</v>
      </c>
      <c r="R47" s="61">
        <v>40</v>
      </c>
      <c r="S47" s="63">
        <v>2</v>
      </c>
      <c r="T47" s="61">
        <v>42</v>
      </c>
      <c r="U47" s="63">
        <v>2</v>
      </c>
      <c r="V47" s="61">
        <v>38</v>
      </c>
      <c r="W47" s="63">
        <v>1</v>
      </c>
      <c r="X47" s="61">
        <v>24</v>
      </c>
      <c r="Y47" s="63">
        <v>1</v>
      </c>
      <c r="Z47" s="61">
        <v>24</v>
      </c>
      <c r="AA47" s="63">
        <v>1</v>
      </c>
      <c r="AB47" s="61">
        <v>14</v>
      </c>
      <c r="AC47" s="63">
        <v>1</v>
      </c>
      <c r="AD47" s="64">
        <v>0</v>
      </c>
      <c r="AE47" s="65">
        <v>0</v>
      </c>
      <c r="AF47" s="64">
        <v>0</v>
      </c>
      <c r="AG47" s="65">
        <v>0</v>
      </c>
      <c r="AH47" s="64">
        <v>0</v>
      </c>
      <c r="AI47" s="65">
        <v>0</v>
      </c>
      <c r="AJ47" s="64">
        <v>0</v>
      </c>
      <c r="AK47" s="65">
        <v>0</v>
      </c>
      <c r="AL47" s="64">
        <v>0</v>
      </c>
      <c r="AM47" s="65">
        <v>0</v>
      </c>
      <c r="AN47" s="64">
        <v>0</v>
      </c>
      <c r="AO47" s="65">
        <v>0</v>
      </c>
      <c r="AP47" s="157">
        <v>228</v>
      </c>
      <c r="AQ47" s="157">
        <v>11</v>
      </c>
      <c r="AR47" s="18">
        <v>1</v>
      </c>
      <c r="AS47" s="18">
        <v>0</v>
      </c>
      <c r="AT47" s="18">
        <v>12</v>
      </c>
      <c r="AU47" s="153">
        <f t="shared" si="16"/>
        <v>13</v>
      </c>
      <c r="AV47" s="66">
        <f t="shared" si="17"/>
        <v>1</v>
      </c>
      <c r="AW47" s="66">
        <f t="shared" si="18"/>
        <v>1</v>
      </c>
      <c r="AX47" s="53">
        <f t="shared" si="19"/>
        <v>13</v>
      </c>
      <c r="AY47" s="153">
        <f t="shared" si="20"/>
        <v>15</v>
      </c>
      <c r="AZ47" s="67">
        <f t="shared" si="21"/>
        <v>0</v>
      </c>
      <c r="BA47" s="67">
        <f t="shared" si="22"/>
        <v>-1</v>
      </c>
      <c r="BB47" s="67">
        <f t="shared" si="23"/>
        <v>-1</v>
      </c>
      <c r="BC47" s="153">
        <f t="shared" si="24"/>
        <v>-2</v>
      </c>
      <c r="BD47" s="160">
        <f t="shared" si="25"/>
        <v>-13.333333333333334</v>
      </c>
      <c r="BE47" s="112">
        <v>0</v>
      </c>
      <c r="BF47" s="112">
        <v>0</v>
      </c>
      <c r="BG47" s="68">
        <v>0</v>
      </c>
      <c r="BH47" s="18">
        <v>0</v>
      </c>
      <c r="BI47" s="286">
        <f t="shared" si="26"/>
        <v>-2</v>
      </c>
      <c r="BJ47" s="160">
        <f t="shared" si="27"/>
        <v>-13.333333333333334</v>
      </c>
    </row>
    <row r="48" spans="1:62" s="47" customFormat="1" ht="20.25" customHeight="1" x14ac:dyDescent="0.55000000000000004">
      <c r="A48" s="18">
        <v>39</v>
      </c>
      <c r="B48" s="128" t="s">
        <v>318</v>
      </c>
      <c r="C48" s="60" t="s">
        <v>319</v>
      </c>
      <c r="D48" s="20" t="s">
        <v>311</v>
      </c>
      <c r="E48" s="20" t="s">
        <v>301</v>
      </c>
      <c r="F48" s="20" t="s">
        <v>302</v>
      </c>
      <c r="G48" s="20" t="s">
        <v>303</v>
      </c>
      <c r="H48" s="20" t="s">
        <v>304</v>
      </c>
      <c r="I48" s="18">
        <v>28</v>
      </c>
      <c r="J48" s="18" t="s">
        <v>313</v>
      </c>
      <c r="K48" s="18" t="s">
        <v>290</v>
      </c>
      <c r="L48" s="61">
        <v>0</v>
      </c>
      <c r="M48" s="62">
        <v>0</v>
      </c>
      <c r="N48" s="61">
        <v>8</v>
      </c>
      <c r="O48" s="62">
        <v>1</v>
      </c>
      <c r="P48" s="61">
        <v>20</v>
      </c>
      <c r="Q48" s="62">
        <v>1</v>
      </c>
      <c r="R48" s="61">
        <v>20</v>
      </c>
      <c r="S48" s="63">
        <v>1</v>
      </c>
      <c r="T48" s="61">
        <v>24</v>
      </c>
      <c r="U48" s="63">
        <v>1</v>
      </c>
      <c r="V48" s="61">
        <v>34</v>
      </c>
      <c r="W48" s="63">
        <v>1</v>
      </c>
      <c r="X48" s="61">
        <v>23</v>
      </c>
      <c r="Y48" s="63">
        <v>1</v>
      </c>
      <c r="Z48" s="61">
        <v>19</v>
      </c>
      <c r="AA48" s="63">
        <v>1</v>
      </c>
      <c r="AB48" s="61">
        <v>22</v>
      </c>
      <c r="AC48" s="63">
        <v>1</v>
      </c>
      <c r="AD48" s="64">
        <v>0</v>
      </c>
      <c r="AE48" s="65">
        <v>0</v>
      </c>
      <c r="AF48" s="64">
        <v>0</v>
      </c>
      <c r="AG48" s="65">
        <v>0</v>
      </c>
      <c r="AH48" s="64">
        <v>0</v>
      </c>
      <c r="AI48" s="65">
        <v>0</v>
      </c>
      <c r="AJ48" s="64">
        <v>0</v>
      </c>
      <c r="AK48" s="65">
        <v>0</v>
      </c>
      <c r="AL48" s="64">
        <v>0</v>
      </c>
      <c r="AM48" s="65">
        <v>0</v>
      </c>
      <c r="AN48" s="64">
        <v>0</v>
      </c>
      <c r="AO48" s="65">
        <v>0</v>
      </c>
      <c r="AP48" s="157">
        <v>170</v>
      </c>
      <c r="AQ48" s="157">
        <v>8</v>
      </c>
      <c r="AR48" s="18">
        <v>1</v>
      </c>
      <c r="AS48" s="18">
        <v>0</v>
      </c>
      <c r="AT48" s="18">
        <v>9</v>
      </c>
      <c r="AU48" s="153">
        <f t="shared" si="16"/>
        <v>10</v>
      </c>
      <c r="AV48" s="66">
        <f t="shared" si="17"/>
        <v>1</v>
      </c>
      <c r="AW48" s="66">
        <f t="shared" si="18"/>
        <v>1</v>
      </c>
      <c r="AX48" s="53">
        <f t="shared" si="19"/>
        <v>10</v>
      </c>
      <c r="AY48" s="153">
        <f t="shared" si="20"/>
        <v>12</v>
      </c>
      <c r="AZ48" s="67">
        <f t="shared" si="21"/>
        <v>0</v>
      </c>
      <c r="BA48" s="67">
        <f t="shared" si="22"/>
        <v>-1</v>
      </c>
      <c r="BB48" s="67">
        <f t="shared" si="23"/>
        <v>-1</v>
      </c>
      <c r="BC48" s="153">
        <f t="shared" si="24"/>
        <v>-2</v>
      </c>
      <c r="BD48" s="160">
        <f t="shared" si="25"/>
        <v>-16.666666666666664</v>
      </c>
      <c r="BE48" s="112">
        <v>0</v>
      </c>
      <c r="BF48" s="112">
        <v>0</v>
      </c>
      <c r="BG48" s="68">
        <v>1</v>
      </c>
      <c r="BH48" s="18">
        <v>1</v>
      </c>
      <c r="BI48" s="286">
        <f t="shared" si="26"/>
        <v>0</v>
      </c>
      <c r="BJ48" s="160">
        <f t="shared" si="27"/>
        <v>0</v>
      </c>
    </row>
    <row r="49" spans="1:62" s="47" customFormat="1" ht="20.25" customHeight="1" x14ac:dyDescent="0.55000000000000004">
      <c r="A49" s="18">
        <v>40</v>
      </c>
      <c r="B49" s="128" t="s">
        <v>383</v>
      </c>
      <c r="C49" s="60" t="s">
        <v>384</v>
      </c>
      <c r="D49" s="20" t="s">
        <v>385</v>
      </c>
      <c r="E49" s="20" t="s">
        <v>308</v>
      </c>
      <c r="F49" s="20" t="s">
        <v>302</v>
      </c>
      <c r="G49" s="20" t="s">
        <v>303</v>
      </c>
      <c r="H49" s="20" t="s">
        <v>304</v>
      </c>
      <c r="I49" s="18">
        <v>6</v>
      </c>
      <c r="J49" s="18" t="s">
        <v>334</v>
      </c>
      <c r="K49" s="18" t="s">
        <v>291</v>
      </c>
      <c r="L49" s="61">
        <v>0</v>
      </c>
      <c r="M49" s="62">
        <v>0</v>
      </c>
      <c r="N49" s="61">
        <v>14</v>
      </c>
      <c r="O49" s="62">
        <v>1</v>
      </c>
      <c r="P49" s="61">
        <v>11</v>
      </c>
      <c r="Q49" s="62">
        <v>1</v>
      </c>
      <c r="R49" s="61">
        <v>26</v>
      </c>
      <c r="S49" s="63">
        <v>1</v>
      </c>
      <c r="T49" s="61">
        <v>25</v>
      </c>
      <c r="U49" s="63">
        <v>1</v>
      </c>
      <c r="V49" s="61">
        <v>20</v>
      </c>
      <c r="W49" s="63">
        <v>1</v>
      </c>
      <c r="X49" s="61">
        <v>22</v>
      </c>
      <c r="Y49" s="63">
        <v>1</v>
      </c>
      <c r="Z49" s="61">
        <v>17</v>
      </c>
      <c r="AA49" s="63">
        <v>1</v>
      </c>
      <c r="AB49" s="61">
        <v>18</v>
      </c>
      <c r="AC49" s="63">
        <v>1</v>
      </c>
      <c r="AD49" s="64">
        <v>0</v>
      </c>
      <c r="AE49" s="65">
        <v>0</v>
      </c>
      <c r="AF49" s="64">
        <v>0</v>
      </c>
      <c r="AG49" s="65">
        <v>0</v>
      </c>
      <c r="AH49" s="64">
        <v>0</v>
      </c>
      <c r="AI49" s="65">
        <v>0</v>
      </c>
      <c r="AJ49" s="64">
        <v>0</v>
      </c>
      <c r="AK49" s="65">
        <v>0</v>
      </c>
      <c r="AL49" s="64">
        <v>0</v>
      </c>
      <c r="AM49" s="65">
        <v>0</v>
      </c>
      <c r="AN49" s="64">
        <v>0</v>
      </c>
      <c r="AO49" s="65">
        <v>0</v>
      </c>
      <c r="AP49" s="157">
        <v>153</v>
      </c>
      <c r="AQ49" s="157">
        <v>8</v>
      </c>
      <c r="AR49" s="18">
        <v>1</v>
      </c>
      <c r="AS49" s="18">
        <v>0</v>
      </c>
      <c r="AT49" s="18">
        <v>9</v>
      </c>
      <c r="AU49" s="153">
        <f t="shared" si="16"/>
        <v>10</v>
      </c>
      <c r="AV49" s="66">
        <f t="shared" si="17"/>
        <v>1</v>
      </c>
      <c r="AW49" s="66">
        <f t="shared" si="18"/>
        <v>1</v>
      </c>
      <c r="AX49" s="53">
        <f t="shared" si="19"/>
        <v>10</v>
      </c>
      <c r="AY49" s="153">
        <f t="shared" si="20"/>
        <v>12</v>
      </c>
      <c r="AZ49" s="67">
        <f t="shared" si="21"/>
        <v>0</v>
      </c>
      <c r="BA49" s="67">
        <f t="shared" si="22"/>
        <v>-1</v>
      </c>
      <c r="BB49" s="67">
        <f t="shared" si="23"/>
        <v>-1</v>
      </c>
      <c r="BC49" s="153">
        <f t="shared" si="24"/>
        <v>-2</v>
      </c>
      <c r="BD49" s="160">
        <f t="shared" si="25"/>
        <v>-16.666666666666664</v>
      </c>
      <c r="BE49" s="112">
        <v>0</v>
      </c>
      <c r="BF49" s="112">
        <v>0</v>
      </c>
      <c r="BG49" s="68">
        <v>0</v>
      </c>
      <c r="BH49" s="18">
        <v>0</v>
      </c>
      <c r="BI49" s="286">
        <f t="shared" si="26"/>
        <v>-2</v>
      </c>
      <c r="BJ49" s="160">
        <f t="shared" si="27"/>
        <v>-16.666666666666664</v>
      </c>
    </row>
    <row r="50" spans="1:62" s="47" customFormat="1" ht="20.25" customHeight="1" x14ac:dyDescent="0.55000000000000004">
      <c r="A50" s="18">
        <v>41</v>
      </c>
      <c r="B50" s="128" t="s">
        <v>359</v>
      </c>
      <c r="C50" s="60" t="s">
        <v>360</v>
      </c>
      <c r="D50" s="20" t="s">
        <v>300</v>
      </c>
      <c r="E50" s="20" t="s">
        <v>301</v>
      </c>
      <c r="F50" s="20" t="s">
        <v>302</v>
      </c>
      <c r="G50" s="20" t="s">
        <v>303</v>
      </c>
      <c r="H50" s="20" t="s">
        <v>304</v>
      </c>
      <c r="I50" s="18">
        <v>33</v>
      </c>
      <c r="J50" s="18" t="s">
        <v>305</v>
      </c>
      <c r="K50" s="18" t="s">
        <v>290</v>
      </c>
      <c r="L50" s="61">
        <v>0</v>
      </c>
      <c r="M50" s="62">
        <v>0</v>
      </c>
      <c r="N50" s="61">
        <v>8</v>
      </c>
      <c r="O50" s="62">
        <v>1</v>
      </c>
      <c r="P50" s="61">
        <v>27</v>
      </c>
      <c r="Q50" s="62">
        <v>1</v>
      </c>
      <c r="R50" s="61">
        <v>23</v>
      </c>
      <c r="S50" s="63">
        <v>1</v>
      </c>
      <c r="T50" s="61">
        <v>17</v>
      </c>
      <c r="U50" s="63">
        <v>1</v>
      </c>
      <c r="V50" s="61">
        <v>25</v>
      </c>
      <c r="W50" s="63">
        <v>1</v>
      </c>
      <c r="X50" s="61">
        <v>15</v>
      </c>
      <c r="Y50" s="63">
        <v>1</v>
      </c>
      <c r="Z50" s="61">
        <v>15</v>
      </c>
      <c r="AA50" s="63">
        <v>1</v>
      </c>
      <c r="AB50" s="61">
        <v>12</v>
      </c>
      <c r="AC50" s="63">
        <v>1</v>
      </c>
      <c r="AD50" s="64">
        <v>0</v>
      </c>
      <c r="AE50" s="65">
        <v>0</v>
      </c>
      <c r="AF50" s="64">
        <v>0</v>
      </c>
      <c r="AG50" s="65">
        <v>0</v>
      </c>
      <c r="AH50" s="64">
        <v>0</v>
      </c>
      <c r="AI50" s="65">
        <v>0</v>
      </c>
      <c r="AJ50" s="64">
        <v>0</v>
      </c>
      <c r="AK50" s="65">
        <v>0</v>
      </c>
      <c r="AL50" s="64">
        <v>0</v>
      </c>
      <c r="AM50" s="65">
        <v>0</v>
      </c>
      <c r="AN50" s="64">
        <v>0</v>
      </c>
      <c r="AO50" s="65">
        <v>0</v>
      </c>
      <c r="AP50" s="157">
        <v>142</v>
      </c>
      <c r="AQ50" s="157">
        <v>8</v>
      </c>
      <c r="AR50" s="18">
        <v>1</v>
      </c>
      <c r="AS50" s="18">
        <v>0</v>
      </c>
      <c r="AT50" s="18">
        <v>9</v>
      </c>
      <c r="AU50" s="153">
        <f t="shared" si="16"/>
        <v>10</v>
      </c>
      <c r="AV50" s="66">
        <f t="shared" si="17"/>
        <v>1</v>
      </c>
      <c r="AW50" s="66">
        <f t="shared" si="18"/>
        <v>1</v>
      </c>
      <c r="AX50" s="53">
        <f t="shared" si="19"/>
        <v>10</v>
      </c>
      <c r="AY50" s="153">
        <f t="shared" si="20"/>
        <v>12</v>
      </c>
      <c r="AZ50" s="67">
        <f t="shared" si="21"/>
        <v>0</v>
      </c>
      <c r="BA50" s="67">
        <f t="shared" si="22"/>
        <v>-1</v>
      </c>
      <c r="BB50" s="67">
        <f t="shared" si="23"/>
        <v>-1</v>
      </c>
      <c r="BC50" s="153">
        <f t="shared" si="24"/>
        <v>-2</v>
      </c>
      <c r="BD50" s="160">
        <f t="shared" si="25"/>
        <v>-16.666666666666664</v>
      </c>
      <c r="BE50" s="112">
        <v>0</v>
      </c>
      <c r="BF50" s="112">
        <v>0</v>
      </c>
      <c r="BG50" s="68">
        <v>0</v>
      </c>
      <c r="BH50" s="18">
        <v>0</v>
      </c>
      <c r="BI50" s="286">
        <f t="shared" si="26"/>
        <v>-2</v>
      </c>
      <c r="BJ50" s="160">
        <f t="shared" si="27"/>
        <v>-16.666666666666664</v>
      </c>
    </row>
    <row r="51" spans="1:62" s="47" customFormat="1" ht="20.25" customHeight="1" x14ac:dyDescent="0.55000000000000004">
      <c r="A51" s="18">
        <v>42</v>
      </c>
      <c r="B51" s="128" t="s">
        <v>550</v>
      </c>
      <c r="C51" s="60" t="s">
        <v>551</v>
      </c>
      <c r="D51" s="20" t="s">
        <v>549</v>
      </c>
      <c r="E51" s="20" t="s">
        <v>532</v>
      </c>
      <c r="F51" s="20" t="s">
        <v>302</v>
      </c>
      <c r="G51" s="20" t="s">
        <v>303</v>
      </c>
      <c r="H51" s="20" t="s">
        <v>304</v>
      </c>
      <c r="I51" s="18">
        <v>20</v>
      </c>
      <c r="J51" s="18" t="s">
        <v>305</v>
      </c>
      <c r="K51" s="18" t="s">
        <v>290</v>
      </c>
      <c r="L51" s="61">
        <v>0</v>
      </c>
      <c r="M51" s="62">
        <v>0</v>
      </c>
      <c r="N51" s="61">
        <v>11</v>
      </c>
      <c r="O51" s="62">
        <v>1</v>
      </c>
      <c r="P51" s="61">
        <v>16</v>
      </c>
      <c r="Q51" s="62">
        <v>1</v>
      </c>
      <c r="R51" s="61">
        <v>21</v>
      </c>
      <c r="S51" s="63">
        <v>1</v>
      </c>
      <c r="T51" s="61">
        <v>17</v>
      </c>
      <c r="U51" s="63">
        <v>1</v>
      </c>
      <c r="V51" s="61">
        <v>17</v>
      </c>
      <c r="W51" s="63">
        <v>1</v>
      </c>
      <c r="X51" s="61">
        <v>16</v>
      </c>
      <c r="Y51" s="63">
        <v>1</v>
      </c>
      <c r="Z51" s="61">
        <v>14</v>
      </c>
      <c r="AA51" s="63">
        <v>1</v>
      </c>
      <c r="AB51" s="61">
        <v>19</v>
      </c>
      <c r="AC51" s="63">
        <v>1</v>
      </c>
      <c r="AD51" s="64">
        <v>0</v>
      </c>
      <c r="AE51" s="65">
        <v>0</v>
      </c>
      <c r="AF51" s="64">
        <v>0</v>
      </c>
      <c r="AG51" s="65">
        <v>0</v>
      </c>
      <c r="AH51" s="64">
        <v>0</v>
      </c>
      <c r="AI51" s="65">
        <v>0</v>
      </c>
      <c r="AJ51" s="64">
        <v>0</v>
      </c>
      <c r="AK51" s="65">
        <v>0</v>
      </c>
      <c r="AL51" s="64">
        <v>0</v>
      </c>
      <c r="AM51" s="65">
        <v>0</v>
      </c>
      <c r="AN51" s="64">
        <v>0</v>
      </c>
      <c r="AO51" s="65">
        <v>0</v>
      </c>
      <c r="AP51" s="157">
        <v>131</v>
      </c>
      <c r="AQ51" s="157">
        <v>8</v>
      </c>
      <c r="AR51" s="18">
        <v>1</v>
      </c>
      <c r="AS51" s="18">
        <v>0</v>
      </c>
      <c r="AT51" s="18">
        <v>9</v>
      </c>
      <c r="AU51" s="153">
        <f t="shared" si="16"/>
        <v>10</v>
      </c>
      <c r="AV51" s="66">
        <f t="shared" si="17"/>
        <v>1</v>
      </c>
      <c r="AW51" s="66">
        <f t="shared" si="18"/>
        <v>1</v>
      </c>
      <c r="AX51" s="53">
        <f t="shared" si="19"/>
        <v>10</v>
      </c>
      <c r="AY51" s="153">
        <f t="shared" si="20"/>
        <v>12</v>
      </c>
      <c r="AZ51" s="67">
        <f t="shared" si="21"/>
        <v>0</v>
      </c>
      <c r="BA51" s="67">
        <f t="shared" si="22"/>
        <v>-1</v>
      </c>
      <c r="BB51" s="67">
        <f t="shared" si="23"/>
        <v>-1</v>
      </c>
      <c r="BC51" s="153">
        <f t="shared" si="24"/>
        <v>-2</v>
      </c>
      <c r="BD51" s="160">
        <f t="shared" si="25"/>
        <v>-16.666666666666664</v>
      </c>
      <c r="BE51" s="112">
        <v>0</v>
      </c>
      <c r="BF51" s="112">
        <v>0</v>
      </c>
      <c r="BG51" s="68">
        <v>0</v>
      </c>
      <c r="BH51" s="18">
        <v>0</v>
      </c>
      <c r="BI51" s="286">
        <f t="shared" si="26"/>
        <v>-2</v>
      </c>
      <c r="BJ51" s="160">
        <f t="shared" si="27"/>
        <v>-16.666666666666664</v>
      </c>
    </row>
    <row r="52" spans="1:62" s="47" customFormat="1" ht="20.25" customHeight="1" x14ac:dyDescent="0.55000000000000004">
      <c r="A52" s="18">
        <v>43</v>
      </c>
      <c r="B52" s="128" t="s">
        <v>585</v>
      </c>
      <c r="C52" s="60" t="s">
        <v>491</v>
      </c>
      <c r="D52" s="20" t="s">
        <v>505</v>
      </c>
      <c r="E52" s="20" t="s">
        <v>506</v>
      </c>
      <c r="F52" s="20" t="s">
        <v>302</v>
      </c>
      <c r="G52" s="20" t="s">
        <v>303</v>
      </c>
      <c r="H52" s="20" t="s">
        <v>304</v>
      </c>
      <c r="I52" s="18">
        <v>20</v>
      </c>
      <c r="J52" s="18" t="s">
        <v>305</v>
      </c>
      <c r="K52" s="18" t="s">
        <v>290</v>
      </c>
      <c r="L52" s="61">
        <v>0</v>
      </c>
      <c r="M52" s="62">
        <v>0</v>
      </c>
      <c r="N52" s="61">
        <v>11</v>
      </c>
      <c r="O52" s="62">
        <v>1</v>
      </c>
      <c r="P52" s="61">
        <v>14</v>
      </c>
      <c r="Q52" s="62">
        <v>1</v>
      </c>
      <c r="R52" s="61">
        <v>20</v>
      </c>
      <c r="S52" s="63">
        <v>1</v>
      </c>
      <c r="T52" s="61">
        <v>13</v>
      </c>
      <c r="U52" s="63">
        <v>1</v>
      </c>
      <c r="V52" s="61">
        <v>18</v>
      </c>
      <c r="W52" s="63">
        <v>1</v>
      </c>
      <c r="X52" s="61">
        <v>18</v>
      </c>
      <c r="Y52" s="63">
        <v>1</v>
      </c>
      <c r="Z52" s="61">
        <v>18</v>
      </c>
      <c r="AA52" s="63">
        <v>1</v>
      </c>
      <c r="AB52" s="61">
        <v>18</v>
      </c>
      <c r="AC52" s="63">
        <v>1</v>
      </c>
      <c r="AD52" s="64">
        <v>0</v>
      </c>
      <c r="AE52" s="65">
        <v>0</v>
      </c>
      <c r="AF52" s="64">
        <v>0</v>
      </c>
      <c r="AG52" s="65">
        <v>0</v>
      </c>
      <c r="AH52" s="64">
        <v>0</v>
      </c>
      <c r="AI52" s="65">
        <v>0</v>
      </c>
      <c r="AJ52" s="64">
        <v>0</v>
      </c>
      <c r="AK52" s="65">
        <v>0</v>
      </c>
      <c r="AL52" s="64">
        <v>0</v>
      </c>
      <c r="AM52" s="65">
        <v>0</v>
      </c>
      <c r="AN52" s="64">
        <v>0</v>
      </c>
      <c r="AO52" s="65">
        <v>0</v>
      </c>
      <c r="AP52" s="157">
        <v>130</v>
      </c>
      <c r="AQ52" s="157">
        <v>8</v>
      </c>
      <c r="AR52" s="18">
        <v>1</v>
      </c>
      <c r="AS52" s="18">
        <v>0</v>
      </c>
      <c r="AT52" s="18">
        <v>9</v>
      </c>
      <c r="AU52" s="153">
        <f t="shared" si="16"/>
        <v>10</v>
      </c>
      <c r="AV52" s="66">
        <f t="shared" si="17"/>
        <v>1</v>
      </c>
      <c r="AW52" s="66">
        <f t="shared" si="18"/>
        <v>1</v>
      </c>
      <c r="AX52" s="53">
        <f t="shared" si="19"/>
        <v>10</v>
      </c>
      <c r="AY52" s="153">
        <f t="shared" si="20"/>
        <v>12</v>
      </c>
      <c r="AZ52" s="67">
        <f t="shared" si="21"/>
        <v>0</v>
      </c>
      <c r="BA52" s="67">
        <f t="shared" si="22"/>
        <v>-1</v>
      </c>
      <c r="BB52" s="67">
        <f t="shared" si="23"/>
        <v>-1</v>
      </c>
      <c r="BC52" s="153">
        <f t="shared" si="24"/>
        <v>-2</v>
      </c>
      <c r="BD52" s="160">
        <f t="shared" si="25"/>
        <v>-16.666666666666664</v>
      </c>
      <c r="BE52" s="112">
        <v>0</v>
      </c>
      <c r="BF52" s="112">
        <v>0</v>
      </c>
      <c r="BG52" s="68">
        <v>0</v>
      </c>
      <c r="BH52" s="18">
        <v>0</v>
      </c>
      <c r="BI52" s="286">
        <f t="shared" si="26"/>
        <v>-2</v>
      </c>
      <c r="BJ52" s="160">
        <f t="shared" si="27"/>
        <v>-16.666666666666664</v>
      </c>
    </row>
    <row r="53" spans="1:62" s="47" customFormat="1" ht="20.25" customHeight="1" x14ac:dyDescent="0.55000000000000004">
      <c r="A53" s="18">
        <v>44</v>
      </c>
      <c r="B53" s="128" t="s">
        <v>463</v>
      </c>
      <c r="C53" s="60" t="s">
        <v>464</v>
      </c>
      <c r="D53" s="20" t="s">
        <v>461</v>
      </c>
      <c r="E53" s="20" t="s">
        <v>462</v>
      </c>
      <c r="F53" s="20" t="s">
        <v>302</v>
      </c>
      <c r="G53" s="20" t="s">
        <v>303</v>
      </c>
      <c r="H53" s="20" t="s">
        <v>304</v>
      </c>
      <c r="I53" s="18">
        <v>35</v>
      </c>
      <c r="J53" s="18" t="s">
        <v>334</v>
      </c>
      <c r="K53" s="18" t="s">
        <v>291</v>
      </c>
      <c r="L53" s="61">
        <v>0</v>
      </c>
      <c r="M53" s="62">
        <v>0</v>
      </c>
      <c r="N53" s="61">
        <v>16</v>
      </c>
      <c r="O53" s="62">
        <v>1</v>
      </c>
      <c r="P53" s="61">
        <v>9</v>
      </c>
      <c r="Q53" s="62">
        <v>1</v>
      </c>
      <c r="R53" s="61">
        <v>15</v>
      </c>
      <c r="S53" s="63">
        <v>1</v>
      </c>
      <c r="T53" s="61">
        <v>16</v>
      </c>
      <c r="U53" s="63">
        <v>1</v>
      </c>
      <c r="V53" s="61">
        <v>12</v>
      </c>
      <c r="W53" s="63">
        <v>1</v>
      </c>
      <c r="X53" s="61">
        <v>18</v>
      </c>
      <c r="Y53" s="63">
        <v>1</v>
      </c>
      <c r="Z53" s="61">
        <v>25</v>
      </c>
      <c r="AA53" s="63">
        <v>1</v>
      </c>
      <c r="AB53" s="61">
        <v>16</v>
      </c>
      <c r="AC53" s="63">
        <v>1</v>
      </c>
      <c r="AD53" s="64">
        <v>0</v>
      </c>
      <c r="AE53" s="65">
        <v>0</v>
      </c>
      <c r="AF53" s="64">
        <v>0</v>
      </c>
      <c r="AG53" s="65">
        <v>0</v>
      </c>
      <c r="AH53" s="64">
        <v>0</v>
      </c>
      <c r="AI53" s="65">
        <v>0</v>
      </c>
      <c r="AJ53" s="64">
        <v>0</v>
      </c>
      <c r="AK53" s="65">
        <v>0</v>
      </c>
      <c r="AL53" s="64">
        <v>0</v>
      </c>
      <c r="AM53" s="65">
        <v>0</v>
      </c>
      <c r="AN53" s="64">
        <v>0</v>
      </c>
      <c r="AO53" s="65">
        <v>0</v>
      </c>
      <c r="AP53" s="157">
        <v>127</v>
      </c>
      <c r="AQ53" s="157">
        <v>8</v>
      </c>
      <c r="AR53" s="18">
        <v>1</v>
      </c>
      <c r="AS53" s="18">
        <v>0</v>
      </c>
      <c r="AT53" s="18">
        <v>9</v>
      </c>
      <c r="AU53" s="153">
        <f t="shared" si="16"/>
        <v>10</v>
      </c>
      <c r="AV53" s="66">
        <f t="shared" si="17"/>
        <v>1</v>
      </c>
      <c r="AW53" s="66">
        <f t="shared" si="18"/>
        <v>1</v>
      </c>
      <c r="AX53" s="53">
        <f t="shared" si="19"/>
        <v>10</v>
      </c>
      <c r="AY53" s="153">
        <f t="shared" si="20"/>
        <v>12</v>
      </c>
      <c r="AZ53" s="67">
        <f t="shared" si="21"/>
        <v>0</v>
      </c>
      <c r="BA53" s="67">
        <f t="shared" si="22"/>
        <v>-1</v>
      </c>
      <c r="BB53" s="67">
        <f t="shared" si="23"/>
        <v>-1</v>
      </c>
      <c r="BC53" s="153">
        <f t="shared" si="24"/>
        <v>-2</v>
      </c>
      <c r="BD53" s="160">
        <f t="shared" si="25"/>
        <v>-16.666666666666664</v>
      </c>
      <c r="BE53" s="112">
        <v>0</v>
      </c>
      <c r="BF53" s="112">
        <v>0</v>
      </c>
      <c r="BG53" s="68">
        <v>0</v>
      </c>
      <c r="BH53" s="18">
        <v>0</v>
      </c>
      <c r="BI53" s="286">
        <f t="shared" si="26"/>
        <v>-2</v>
      </c>
      <c r="BJ53" s="160">
        <f t="shared" si="27"/>
        <v>-16.666666666666664</v>
      </c>
    </row>
    <row r="54" spans="1:62" s="47" customFormat="1" ht="20.25" customHeight="1" x14ac:dyDescent="0.55000000000000004">
      <c r="A54" s="18">
        <v>45</v>
      </c>
      <c r="B54" s="128" t="s">
        <v>514</v>
      </c>
      <c r="C54" s="60" t="s">
        <v>515</v>
      </c>
      <c r="D54" s="20" t="s">
        <v>505</v>
      </c>
      <c r="E54" s="20" t="s">
        <v>506</v>
      </c>
      <c r="F54" s="20" t="s">
        <v>302</v>
      </c>
      <c r="G54" s="20" t="s">
        <v>303</v>
      </c>
      <c r="H54" s="20" t="s">
        <v>304</v>
      </c>
      <c r="I54" s="18">
        <v>12.5</v>
      </c>
      <c r="J54" s="18" t="s">
        <v>305</v>
      </c>
      <c r="K54" s="18" t="s">
        <v>290</v>
      </c>
      <c r="L54" s="61">
        <v>0</v>
      </c>
      <c r="M54" s="62">
        <v>0</v>
      </c>
      <c r="N54" s="61">
        <v>14</v>
      </c>
      <c r="O54" s="62">
        <v>1</v>
      </c>
      <c r="P54" s="61">
        <v>20</v>
      </c>
      <c r="Q54" s="62">
        <v>1</v>
      </c>
      <c r="R54" s="61">
        <v>16</v>
      </c>
      <c r="S54" s="63">
        <v>1</v>
      </c>
      <c r="T54" s="61">
        <v>13</v>
      </c>
      <c r="U54" s="63">
        <v>1</v>
      </c>
      <c r="V54" s="61">
        <v>14</v>
      </c>
      <c r="W54" s="63">
        <v>1</v>
      </c>
      <c r="X54" s="61">
        <v>19</v>
      </c>
      <c r="Y54" s="63">
        <v>1</v>
      </c>
      <c r="Z54" s="61">
        <v>13</v>
      </c>
      <c r="AA54" s="63">
        <v>1</v>
      </c>
      <c r="AB54" s="61">
        <v>15</v>
      </c>
      <c r="AC54" s="63">
        <v>1</v>
      </c>
      <c r="AD54" s="64">
        <v>0</v>
      </c>
      <c r="AE54" s="65">
        <v>0</v>
      </c>
      <c r="AF54" s="64">
        <v>0</v>
      </c>
      <c r="AG54" s="65">
        <v>0</v>
      </c>
      <c r="AH54" s="64">
        <v>0</v>
      </c>
      <c r="AI54" s="65">
        <v>0</v>
      </c>
      <c r="AJ54" s="64">
        <v>0</v>
      </c>
      <c r="AK54" s="65">
        <v>0</v>
      </c>
      <c r="AL54" s="64">
        <v>0</v>
      </c>
      <c r="AM54" s="65">
        <v>0</v>
      </c>
      <c r="AN54" s="64">
        <v>0</v>
      </c>
      <c r="AO54" s="65">
        <v>0</v>
      </c>
      <c r="AP54" s="157">
        <v>124</v>
      </c>
      <c r="AQ54" s="157">
        <v>8</v>
      </c>
      <c r="AR54" s="18">
        <v>1</v>
      </c>
      <c r="AS54" s="18">
        <v>0</v>
      </c>
      <c r="AT54" s="18">
        <v>9</v>
      </c>
      <c r="AU54" s="153">
        <f t="shared" si="16"/>
        <v>10</v>
      </c>
      <c r="AV54" s="66">
        <f t="shared" si="17"/>
        <v>1</v>
      </c>
      <c r="AW54" s="66">
        <f t="shared" si="18"/>
        <v>1</v>
      </c>
      <c r="AX54" s="53">
        <f t="shared" si="19"/>
        <v>10</v>
      </c>
      <c r="AY54" s="153">
        <f t="shared" si="20"/>
        <v>12</v>
      </c>
      <c r="AZ54" s="67">
        <f t="shared" si="21"/>
        <v>0</v>
      </c>
      <c r="BA54" s="67">
        <f t="shared" si="22"/>
        <v>-1</v>
      </c>
      <c r="BB54" s="67">
        <f t="shared" si="23"/>
        <v>-1</v>
      </c>
      <c r="BC54" s="153">
        <f t="shared" si="24"/>
        <v>-2</v>
      </c>
      <c r="BD54" s="160">
        <f t="shared" si="25"/>
        <v>-16.666666666666664</v>
      </c>
      <c r="BE54" s="112">
        <v>0</v>
      </c>
      <c r="BF54" s="112">
        <v>0</v>
      </c>
      <c r="BG54" s="68">
        <v>0</v>
      </c>
      <c r="BH54" s="18">
        <v>1</v>
      </c>
      <c r="BI54" s="286">
        <f t="shared" si="26"/>
        <v>-1</v>
      </c>
      <c r="BJ54" s="160">
        <f t="shared" si="27"/>
        <v>-8.3333333333333321</v>
      </c>
    </row>
    <row r="55" spans="1:62" s="47" customFormat="1" ht="20.25" customHeight="1" x14ac:dyDescent="0.55000000000000004">
      <c r="A55" s="18">
        <v>46</v>
      </c>
      <c r="B55" s="128" t="s">
        <v>492</v>
      </c>
      <c r="C55" s="60" t="s">
        <v>493</v>
      </c>
      <c r="D55" s="20" t="s">
        <v>301</v>
      </c>
      <c r="E55" s="20" t="s">
        <v>462</v>
      </c>
      <c r="F55" s="20" t="s">
        <v>302</v>
      </c>
      <c r="G55" s="20" t="s">
        <v>303</v>
      </c>
      <c r="H55" s="20" t="s">
        <v>304</v>
      </c>
      <c r="I55" s="18">
        <v>40</v>
      </c>
      <c r="J55" s="18" t="s">
        <v>334</v>
      </c>
      <c r="K55" s="18" t="s">
        <v>290</v>
      </c>
      <c r="L55" s="61">
        <v>0</v>
      </c>
      <c r="M55" s="62">
        <v>0</v>
      </c>
      <c r="N55" s="61">
        <v>12</v>
      </c>
      <c r="O55" s="62">
        <v>1</v>
      </c>
      <c r="P55" s="61">
        <v>16</v>
      </c>
      <c r="Q55" s="62">
        <v>1</v>
      </c>
      <c r="R55" s="61">
        <v>11</v>
      </c>
      <c r="S55" s="63">
        <v>1</v>
      </c>
      <c r="T55" s="61">
        <v>19</v>
      </c>
      <c r="U55" s="63">
        <v>1</v>
      </c>
      <c r="V55" s="61">
        <v>16</v>
      </c>
      <c r="W55" s="63">
        <v>1</v>
      </c>
      <c r="X55" s="61">
        <v>10</v>
      </c>
      <c r="Y55" s="63">
        <v>1</v>
      </c>
      <c r="Z55" s="61">
        <v>18</v>
      </c>
      <c r="AA55" s="63">
        <v>1</v>
      </c>
      <c r="AB55" s="61">
        <v>21</v>
      </c>
      <c r="AC55" s="63">
        <v>1</v>
      </c>
      <c r="AD55" s="64">
        <v>0</v>
      </c>
      <c r="AE55" s="65">
        <v>0</v>
      </c>
      <c r="AF55" s="64">
        <v>0</v>
      </c>
      <c r="AG55" s="65">
        <v>0</v>
      </c>
      <c r="AH55" s="64">
        <v>0</v>
      </c>
      <c r="AI55" s="65">
        <v>0</v>
      </c>
      <c r="AJ55" s="64">
        <v>0</v>
      </c>
      <c r="AK55" s="65">
        <v>0</v>
      </c>
      <c r="AL55" s="64">
        <v>0</v>
      </c>
      <c r="AM55" s="65">
        <v>0</v>
      </c>
      <c r="AN55" s="64">
        <v>0</v>
      </c>
      <c r="AO55" s="65">
        <v>0</v>
      </c>
      <c r="AP55" s="157">
        <v>123</v>
      </c>
      <c r="AQ55" s="157">
        <v>8</v>
      </c>
      <c r="AR55" s="18">
        <v>1</v>
      </c>
      <c r="AS55" s="18">
        <v>0</v>
      </c>
      <c r="AT55" s="18">
        <v>9</v>
      </c>
      <c r="AU55" s="153">
        <f t="shared" si="16"/>
        <v>10</v>
      </c>
      <c r="AV55" s="66">
        <f t="shared" si="17"/>
        <v>1</v>
      </c>
      <c r="AW55" s="66">
        <f t="shared" si="18"/>
        <v>1</v>
      </c>
      <c r="AX55" s="53">
        <f t="shared" si="19"/>
        <v>10</v>
      </c>
      <c r="AY55" s="153">
        <f t="shared" si="20"/>
        <v>12</v>
      </c>
      <c r="AZ55" s="67">
        <f t="shared" si="21"/>
        <v>0</v>
      </c>
      <c r="BA55" s="67">
        <f t="shared" si="22"/>
        <v>-1</v>
      </c>
      <c r="BB55" s="67">
        <f t="shared" si="23"/>
        <v>-1</v>
      </c>
      <c r="BC55" s="153">
        <f t="shared" si="24"/>
        <v>-2</v>
      </c>
      <c r="BD55" s="160">
        <f t="shared" si="25"/>
        <v>-16.666666666666664</v>
      </c>
      <c r="BE55" s="112">
        <v>0</v>
      </c>
      <c r="BF55" s="112">
        <v>0</v>
      </c>
      <c r="BG55" s="68">
        <v>0</v>
      </c>
      <c r="BH55" s="18">
        <v>1</v>
      </c>
      <c r="BI55" s="286">
        <f t="shared" si="26"/>
        <v>-1</v>
      </c>
      <c r="BJ55" s="160">
        <f t="shared" si="27"/>
        <v>-8.3333333333333321</v>
      </c>
    </row>
    <row r="56" spans="1:62" s="47" customFormat="1" ht="20.25" customHeight="1" x14ac:dyDescent="0.55000000000000004">
      <c r="A56" s="18">
        <v>47</v>
      </c>
      <c r="B56" s="128" t="s">
        <v>454</v>
      </c>
      <c r="C56" s="60" t="s">
        <v>455</v>
      </c>
      <c r="D56" s="20" t="s">
        <v>453</v>
      </c>
      <c r="E56" s="20" t="s">
        <v>308</v>
      </c>
      <c r="F56" s="20" t="s">
        <v>302</v>
      </c>
      <c r="G56" s="20" t="s">
        <v>303</v>
      </c>
      <c r="H56" s="20" t="s">
        <v>304</v>
      </c>
      <c r="I56" s="18">
        <v>19</v>
      </c>
      <c r="J56" s="18" t="s">
        <v>305</v>
      </c>
      <c r="K56" s="18" t="s">
        <v>291</v>
      </c>
      <c r="L56" s="61">
        <v>11</v>
      </c>
      <c r="M56" s="62">
        <v>1</v>
      </c>
      <c r="N56" s="61">
        <v>8</v>
      </c>
      <c r="O56" s="62">
        <v>1</v>
      </c>
      <c r="P56" s="61">
        <v>13</v>
      </c>
      <c r="Q56" s="62">
        <v>1</v>
      </c>
      <c r="R56" s="61">
        <v>15</v>
      </c>
      <c r="S56" s="63">
        <v>1</v>
      </c>
      <c r="T56" s="61">
        <v>18</v>
      </c>
      <c r="U56" s="63">
        <v>1</v>
      </c>
      <c r="V56" s="61">
        <v>18</v>
      </c>
      <c r="W56" s="63">
        <v>1</v>
      </c>
      <c r="X56" s="61">
        <v>14</v>
      </c>
      <c r="Y56" s="63">
        <v>1</v>
      </c>
      <c r="Z56" s="61">
        <v>14</v>
      </c>
      <c r="AA56" s="63">
        <v>1</v>
      </c>
      <c r="AB56" s="61">
        <v>15</v>
      </c>
      <c r="AC56" s="63">
        <v>1</v>
      </c>
      <c r="AD56" s="64">
        <v>0</v>
      </c>
      <c r="AE56" s="65">
        <v>0</v>
      </c>
      <c r="AF56" s="64">
        <v>0</v>
      </c>
      <c r="AG56" s="65">
        <v>0</v>
      </c>
      <c r="AH56" s="64">
        <v>0</v>
      </c>
      <c r="AI56" s="65">
        <v>0</v>
      </c>
      <c r="AJ56" s="64">
        <v>0</v>
      </c>
      <c r="AK56" s="65">
        <v>0</v>
      </c>
      <c r="AL56" s="64">
        <v>0</v>
      </c>
      <c r="AM56" s="65">
        <v>0</v>
      </c>
      <c r="AN56" s="64">
        <v>0</v>
      </c>
      <c r="AO56" s="65">
        <v>0</v>
      </c>
      <c r="AP56" s="157">
        <v>126</v>
      </c>
      <c r="AQ56" s="157">
        <v>9</v>
      </c>
      <c r="AR56" s="18">
        <v>1</v>
      </c>
      <c r="AS56" s="18">
        <v>0</v>
      </c>
      <c r="AT56" s="18">
        <v>10</v>
      </c>
      <c r="AU56" s="153">
        <f t="shared" si="16"/>
        <v>11</v>
      </c>
      <c r="AV56" s="66">
        <f t="shared" si="17"/>
        <v>1</v>
      </c>
      <c r="AW56" s="66">
        <f t="shared" si="18"/>
        <v>1</v>
      </c>
      <c r="AX56" s="53">
        <f t="shared" si="19"/>
        <v>11</v>
      </c>
      <c r="AY56" s="153">
        <f t="shared" si="20"/>
        <v>13</v>
      </c>
      <c r="AZ56" s="67">
        <f t="shared" si="21"/>
        <v>0</v>
      </c>
      <c r="BA56" s="67">
        <f t="shared" si="22"/>
        <v>-1</v>
      </c>
      <c r="BB56" s="67">
        <f t="shared" si="23"/>
        <v>-1</v>
      </c>
      <c r="BC56" s="153">
        <f t="shared" si="24"/>
        <v>-2</v>
      </c>
      <c r="BD56" s="160">
        <f t="shared" si="25"/>
        <v>-15.384615384615385</v>
      </c>
      <c r="BE56" s="112">
        <v>0</v>
      </c>
      <c r="BF56" s="112">
        <v>0</v>
      </c>
      <c r="BG56" s="68">
        <v>0</v>
      </c>
      <c r="BH56" s="18">
        <v>0</v>
      </c>
      <c r="BI56" s="286">
        <f t="shared" si="26"/>
        <v>-2</v>
      </c>
      <c r="BJ56" s="160">
        <f t="shared" si="27"/>
        <v>-15.384615384615385</v>
      </c>
    </row>
    <row r="57" spans="1:62" s="47" customFormat="1" ht="20.25" customHeight="1" x14ac:dyDescent="0.55000000000000004">
      <c r="A57" s="18">
        <v>48</v>
      </c>
      <c r="B57" s="128" t="s">
        <v>474</v>
      </c>
      <c r="C57" s="60" t="s">
        <v>475</v>
      </c>
      <c r="D57" s="20" t="s">
        <v>473</v>
      </c>
      <c r="E57" s="20" t="s">
        <v>462</v>
      </c>
      <c r="F57" s="20" t="s">
        <v>302</v>
      </c>
      <c r="G57" s="20" t="s">
        <v>303</v>
      </c>
      <c r="H57" s="20" t="s">
        <v>326</v>
      </c>
      <c r="I57" s="18">
        <v>20.3</v>
      </c>
      <c r="J57" s="18" t="s">
        <v>305</v>
      </c>
      <c r="K57" s="18" t="s">
        <v>290</v>
      </c>
      <c r="L57" s="61">
        <v>0</v>
      </c>
      <c r="M57" s="62">
        <v>0</v>
      </c>
      <c r="N57" s="61">
        <v>1</v>
      </c>
      <c r="O57" s="62">
        <v>1</v>
      </c>
      <c r="P57" s="61">
        <v>8</v>
      </c>
      <c r="Q57" s="62">
        <v>1</v>
      </c>
      <c r="R57" s="61">
        <v>16</v>
      </c>
      <c r="S57" s="63">
        <v>1</v>
      </c>
      <c r="T57" s="61">
        <v>16</v>
      </c>
      <c r="U57" s="63">
        <v>1</v>
      </c>
      <c r="V57" s="61">
        <v>9</v>
      </c>
      <c r="W57" s="63">
        <v>1</v>
      </c>
      <c r="X57" s="61">
        <v>24</v>
      </c>
      <c r="Y57" s="63">
        <v>1</v>
      </c>
      <c r="Z57" s="61">
        <v>16</v>
      </c>
      <c r="AA57" s="63">
        <v>1</v>
      </c>
      <c r="AB57" s="61">
        <v>17</v>
      </c>
      <c r="AC57" s="63">
        <v>1</v>
      </c>
      <c r="AD57" s="64">
        <v>13</v>
      </c>
      <c r="AE57" s="65">
        <v>1</v>
      </c>
      <c r="AF57" s="64">
        <v>12</v>
      </c>
      <c r="AG57" s="65">
        <v>1</v>
      </c>
      <c r="AH57" s="64">
        <v>8</v>
      </c>
      <c r="AI57" s="65">
        <v>1</v>
      </c>
      <c r="AJ57" s="64">
        <v>0</v>
      </c>
      <c r="AK57" s="65">
        <v>0</v>
      </c>
      <c r="AL57" s="64">
        <v>0</v>
      </c>
      <c r="AM57" s="65">
        <v>0</v>
      </c>
      <c r="AN57" s="64">
        <v>0</v>
      </c>
      <c r="AO57" s="65">
        <v>0</v>
      </c>
      <c r="AP57" s="157">
        <v>140</v>
      </c>
      <c r="AQ57" s="157">
        <v>11</v>
      </c>
      <c r="AR57" s="18">
        <v>1</v>
      </c>
      <c r="AS57" s="18">
        <v>0</v>
      </c>
      <c r="AT57" s="18">
        <v>13</v>
      </c>
      <c r="AU57" s="153">
        <f t="shared" si="16"/>
        <v>14</v>
      </c>
      <c r="AV57" s="66">
        <f t="shared" si="17"/>
        <v>1</v>
      </c>
      <c r="AW57" s="66">
        <f t="shared" si="18"/>
        <v>1</v>
      </c>
      <c r="AX57" s="53">
        <f t="shared" si="19"/>
        <v>14</v>
      </c>
      <c r="AY57" s="153">
        <f t="shared" si="20"/>
        <v>16</v>
      </c>
      <c r="AZ57" s="67">
        <f t="shared" si="21"/>
        <v>0</v>
      </c>
      <c r="BA57" s="67">
        <f t="shared" si="22"/>
        <v>-1</v>
      </c>
      <c r="BB57" s="67">
        <f t="shared" si="23"/>
        <v>-1</v>
      </c>
      <c r="BC57" s="153">
        <f t="shared" si="24"/>
        <v>-2</v>
      </c>
      <c r="BD57" s="160">
        <f t="shared" si="25"/>
        <v>-12.5</v>
      </c>
      <c r="BE57" s="112">
        <v>0</v>
      </c>
      <c r="BF57" s="112">
        <v>0</v>
      </c>
      <c r="BG57" s="68">
        <v>1</v>
      </c>
      <c r="BH57" s="18">
        <v>0</v>
      </c>
      <c r="BI57" s="286">
        <f t="shared" si="26"/>
        <v>-1</v>
      </c>
      <c r="BJ57" s="160">
        <f t="shared" si="27"/>
        <v>-6.25</v>
      </c>
    </row>
    <row r="58" spans="1:62" s="47" customFormat="1" ht="20.25" customHeight="1" x14ac:dyDescent="0.55000000000000004">
      <c r="A58" s="18">
        <v>49</v>
      </c>
      <c r="B58" s="128" t="s">
        <v>486</v>
      </c>
      <c r="C58" s="60" t="s">
        <v>487</v>
      </c>
      <c r="D58" s="20" t="s">
        <v>301</v>
      </c>
      <c r="E58" s="20" t="s">
        <v>462</v>
      </c>
      <c r="F58" s="20" t="s">
        <v>302</v>
      </c>
      <c r="G58" s="20" t="s">
        <v>303</v>
      </c>
      <c r="H58" s="20" t="s">
        <v>304</v>
      </c>
      <c r="I58" s="18">
        <v>45</v>
      </c>
      <c r="J58" s="18" t="s">
        <v>334</v>
      </c>
      <c r="K58" s="18" t="s">
        <v>290</v>
      </c>
      <c r="L58" s="61">
        <v>0</v>
      </c>
      <c r="M58" s="62">
        <v>0</v>
      </c>
      <c r="N58" s="61">
        <v>13</v>
      </c>
      <c r="O58" s="62">
        <v>1</v>
      </c>
      <c r="P58" s="61">
        <v>22</v>
      </c>
      <c r="Q58" s="62">
        <v>1</v>
      </c>
      <c r="R58" s="61">
        <v>26</v>
      </c>
      <c r="S58" s="63">
        <v>1</v>
      </c>
      <c r="T58" s="61">
        <v>21</v>
      </c>
      <c r="U58" s="63">
        <v>1</v>
      </c>
      <c r="V58" s="61">
        <v>20</v>
      </c>
      <c r="W58" s="63">
        <v>1</v>
      </c>
      <c r="X58" s="61">
        <v>23</v>
      </c>
      <c r="Y58" s="63">
        <v>1</v>
      </c>
      <c r="Z58" s="61">
        <v>27</v>
      </c>
      <c r="AA58" s="63">
        <v>1</v>
      </c>
      <c r="AB58" s="61">
        <v>24</v>
      </c>
      <c r="AC58" s="63">
        <v>1</v>
      </c>
      <c r="AD58" s="64">
        <v>0</v>
      </c>
      <c r="AE58" s="65">
        <v>0</v>
      </c>
      <c r="AF58" s="64">
        <v>0</v>
      </c>
      <c r="AG58" s="65">
        <v>0</v>
      </c>
      <c r="AH58" s="64">
        <v>0</v>
      </c>
      <c r="AI58" s="65">
        <v>0</v>
      </c>
      <c r="AJ58" s="64">
        <v>0</v>
      </c>
      <c r="AK58" s="65">
        <v>0</v>
      </c>
      <c r="AL58" s="64">
        <v>0</v>
      </c>
      <c r="AM58" s="65">
        <v>0</v>
      </c>
      <c r="AN58" s="64">
        <v>0</v>
      </c>
      <c r="AO58" s="65">
        <v>0</v>
      </c>
      <c r="AP58" s="157">
        <v>176</v>
      </c>
      <c r="AQ58" s="157">
        <v>8</v>
      </c>
      <c r="AR58" s="18">
        <v>1</v>
      </c>
      <c r="AS58" s="18">
        <v>0</v>
      </c>
      <c r="AT58" s="18">
        <v>9</v>
      </c>
      <c r="AU58" s="153">
        <f t="shared" si="16"/>
        <v>10</v>
      </c>
      <c r="AV58" s="66">
        <f t="shared" si="17"/>
        <v>1</v>
      </c>
      <c r="AW58" s="66">
        <f t="shared" si="18"/>
        <v>1</v>
      </c>
      <c r="AX58" s="53">
        <f t="shared" si="19"/>
        <v>10</v>
      </c>
      <c r="AY58" s="153">
        <f t="shared" si="20"/>
        <v>12</v>
      </c>
      <c r="AZ58" s="67">
        <f t="shared" si="21"/>
        <v>0</v>
      </c>
      <c r="BA58" s="67">
        <f t="shared" si="22"/>
        <v>-1</v>
      </c>
      <c r="BB58" s="67">
        <f t="shared" si="23"/>
        <v>-1</v>
      </c>
      <c r="BC58" s="153">
        <f t="shared" si="24"/>
        <v>-2</v>
      </c>
      <c r="BD58" s="160">
        <f t="shared" si="25"/>
        <v>-16.666666666666664</v>
      </c>
      <c r="BE58" s="112">
        <v>0</v>
      </c>
      <c r="BF58" s="112">
        <v>0</v>
      </c>
      <c r="BG58" s="68">
        <v>1</v>
      </c>
      <c r="BH58" s="18">
        <v>0</v>
      </c>
      <c r="BI58" s="286">
        <f t="shared" si="26"/>
        <v>-1</v>
      </c>
      <c r="BJ58" s="160">
        <f t="shared" si="27"/>
        <v>-8.3333333333333321</v>
      </c>
    </row>
    <row r="59" spans="1:62" s="47" customFormat="1" ht="20.25" customHeight="1" x14ac:dyDescent="0.55000000000000004">
      <c r="A59" s="18">
        <v>50</v>
      </c>
      <c r="B59" s="128" t="s">
        <v>411</v>
      </c>
      <c r="C59" s="60" t="s">
        <v>412</v>
      </c>
      <c r="D59" s="20" t="s">
        <v>413</v>
      </c>
      <c r="E59" s="20" t="s">
        <v>308</v>
      </c>
      <c r="F59" s="20" t="s">
        <v>302</v>
      </c>
      <c r="G59" s="20" t="s">
        <v>303</v>
      </c>
      <c r="H59" s="20" t="s">
        <v>304</v>
      </c>
      <c r="I59" s="18">
        <v>9.4</v>
      </c>
      <c r="J59" s="18" t="s">
        <v>334</v>
      </c>
      <c r="K59" s="18" t="s">
        <v>290</v>
      </c>
      <c r="L59" s="61">
        <v>0</v>
      </c>
      <c r="M59" s="62">
        <v>0</v>
      </c>
      <c r="N59" s="61">
        <v>20</v>
      </c>
      <c r="O59" s="62">
        <v>1</v>
      </c>
      <c r="P59" s="61">
        <v>21</v>
      </c>
      <c r="Q59" s="62">
        <v>1</v>
      </c>
      <c r="R59" s="61">
        <v>24</v>
      </c>
      <c r="S59" s="63">
        <v>1</v>
      </c>
      <c r="T59" s="61">
        <v>26</v>
      </c>
      <c r="U59" s="63">
        <v>1</v>
      </c>
      <c r="V59" s="61">
        <v>25</v>
      </c>
      <c r="W59" s="63">
        <v>1</v>
      </c>
      <c r="X59" s="61">
        <v>23</v>
      </c>
      <c r="Y59" s="63">
        <v>1</v>
      </c>
      <c r="Z59" s="61">
        <v>14</v>
      </c>
      <c r="AA59" s="63">
        <v>1</v>
      </c>
      <c r="AB59" s="61">
        <v>13</v>
      </c>
      <c r="AC59" s="63">
        <v>1</v>
      </c>
      <c r="AD59" s="64">
        <v>0</v>
      </c>
      <c r="AE59" s="65">
        <v>0</v>
      </c>
      <c r="AF59" s="64">
        <v>0</v>
      </c>
      <c r="AG59" s="65">
        <v>0</v>
      </c>
      <c r="AH59" s="64">
        <v>0</v>
      </c>
      <c r="AI59" s="65">
        <v>0</v>
      </c>
      <c r="AJ59" s="64">
        <v>0</v>
      </c>
      <c r="AK59" s="65">
        <v>0</v>
      </c>
      <c r="AL59" s="64">
        <v>0</v>
      </c>
      <c r="AM59" s="65">
        <v>0</v>
      </c>
      <c r="AN59" s="64">
        <v>0</v>
      </c>
      <c r="AO59" s="65">
        <v>0</v>
      </c>
      <c r="AP59" s="157">
        <v>166</v>
      </c>
      <c r="AQ59" s="157">
        <v>8</v>
      </c>
      <c r="AR59" s="18">
        <v>1</v>
      </c>
      <c r="AS59" s="18">
        <v>0</v>
      </c>
      <c r="AT59" s="18">
        <v>9</v>
      </c>
      <c r="AU59" s="153">
        <f t="shared" si="16"/>
        <v>10</v>
      </c>
      <c r="AV59" s="66">
        <f t="shared" si="17"/>
        <v>1</v>
      </c>
      <c r="AW59" s="66">
        <f t="shared" si="18"/>
        <v>1</v>
      </c>
      <c r="AX59" s="53">
        <f t="shared" si="19"/>
        <v>10</v>
      </c>
      <c r="AY59" s="153">
        <f t="shared" si="20"/>
        <v>12</v>
      </c>
      <c r="AZ59" s="67">
        <f t="shared" si="21"/>
        <v>0</v>
      </c>
      <c r="BA59" s="67">
        <f t="shared" si="22"/>
        <v>-1</v>
      </c>
      <c r="BB59" s="67">
        <f t="shared" si="23"/>
        <v>-1</v>
      </c>
      <c r="BC59" s="153">
        <f t="shared" si="24"/>
        <v>-2</v>
      </c>
      <c r="BD59" s="160">
        <f t="shared" si="25"/>
        <v>-16.666666666666664</v>
      </c>
      <c r="BE59" s="112">
        <v>0</v>
      </c>
      <c r="BF59" s="112">
        <v>0</v>
      </c>
      <c r="BG59" s="68">
        <v>0</v>
      </c>
      <c r="BH59" s="18">
        <v>1</v>
      </c>
      <c r="BI59" s="286">
        <f t="shared" si="26"/>
        <v>-1</v>
      </c>
      <c r="BJ59" s="160">
        <f t="shared" si="27"/>
        <v>-8.3333333333333321</v>
      </c>
    </row>
    <row r="60" spans="1:62" s="47" customFormat="1" ht="20.25" customHeight="1" x14ac:dyDescent="0.55000000000000004">
      <c r="A60" s="18">
        <v>51</v>
      </c>
      <c r="B60" s="128" t="s">
        <v>558</v>
      </c>
      <c r="C60" s="60" t="s">
        <v>559</v>
      </c>
      <c r="D60" s="20" t="s">
        <v>560</v>
      </c>
      <c r="E60" s="20" t="s">
        <v>301</v>
      </c>
      <c r="F60" s="20" t="s">
        <v>302</v>
      </c>
      <c r="G60" s="20" t="s">
        <v>303</v>
      </c>
      <c r="H60" s="20" t="s">
        <v>304</v>
      </c>
      <c r="I60" s="18">
        <v>35</v>
      </c>
      <c r="J60" s="18" t="s">
        <v>334</v>
      </c>
      <c r="K60" s="18" t="s">
        <v>290</v>
      </c>
      <c r="L60" s="61">
        <v>0</v>
      </c>
      <c r="M60" s="62">
        <v>0</v>
      </c>
      <c r="N60" s="61">
        <v>17</v>
      </c>
      <c r="O60" s="62">
        <v>1</v>
      </c>
      <c r="P60" s="61">
        <v>17</v>
      </c>
      <c r="Q60" s="62">
        <v>1</v>
      </c>
      <c r="R60" s="61">
        <v>18</v>
      </c>
      <c r="S60" s="63">
        <v>1</v>
      </c>
      <c r="T60" s="61">
        <v>26</v>
      </c>
      <c r="U60" s="63">
        <v>1</v>
      </c>
      <c r="V60" s="61">
        <v>12</v>
      </c>
      <c r="W60" s="63">
        <v>1</v>
      </c>
      <c r="X60" s="61">
        <v>22</v>
      </c>
      <c r="Y60" s="63">
        <v>1</v>
      </c>
      <c r="Z60" s="61">
        <v>27</v>
      </c>
      <c r="AA60" s="63">
        <v>1</v>
      </c>
      <c r="AB60" s="61">
        <v>17</v>
      </c>
      <c r="AC60" s="63">
        <v>1</v>
      </c>
      <c r="AD60" s="64">
        <v>0</v>
      </c>
      <c r="AE60" s="65">
        <v>0</v>
      </c>
      <c r="AF60" s="64">
        <v>0</v>
      </c>
      <c r="AG60" s="65">
        <v>0</v>
      </c>
      <c r="AH60" s="64">
        <v>0</v>
      </c>
      <c r="AI60" s="65">
        <v>0</v>
      </c>
      <c r="AJ60" s="64">
        <v>0</v>
      </c>
      <c r="AK60" s="65">
        <v>0</v>
      </c>
      <c r="AL60" s="64">
        <v>0</v>
      </c>
      <c r="AM60" s="65">
        <v>0</v>
      </c>
      <c r="AN60" s="64">
        <v>0</v>
      </c>
      <c r="AO60" s="65">
        <v>0</v>
      </c>
      <c r="AP60" s="157">
        <v>156</v>
      </c>
      <c r="AQ60" s="157">
        <v>8</v>
      </c>
      <c r="AR60" s="18">
        <v>1</v>
      </c>
      <c r="AS60" s="18">
        <v>0</v>
      </c>
      <c r="AT60" s="18">
        <v>9</v>
      </c>
      <c r="AU60" s="153">
        <f t="shared" si="16"/>
        <v>10</v>
      </c>
      <c r="AV60" s="66">
        <f t="shared" si="17"/>
        <v>1</v>
      </c>
      <c r="AW60" s="66">
        <f t="shared" si="18"/>
        <v>1</v>
      </c>
      <c r="AX60" s="53">
        <f t="shared" si="19"/>
        <v>10</v>
      </c>
      <c r="AY60" s="153">
        <f t="shared" si="20"/>
        <v>12</v>
      </c>
      <c r="AZ60" s="67">
        <f t="shared" si="21"/>
        <v>0</v>
      </c>
      <c r="BA60" s="67">
        <f t="shared" si="22"/>
        <v>-1</v>
      </c>
      <c r="BB60" s="67">
        <f t="shared" si="23"/>
        <v>-1</v>
      </c>
      <c r="BC60" s="153">
        <f t="shared" si="24"/>
        <v>-2</v>
      </c>
      <c r="BD60" s="160">
        <f t="shared" si="25"/>
        <v>-16.666666666666664</v>
      </c>
      <c r="BE60" s="112">
        <v>0</v>
      </c>
      <c r="BF60" s="112">
        <v>0</v>
      </c>
      <c r="BG60" s="68">
        <v>0</v>
      </c>
      <c r="BH60" s="18">
        <v>1</v>
      </c>
      <c r="BI60" s="286">
        <f t="shared" si="26"/>
        <v>-1</v>
      </c>
      <c r="BJ60" s="160">
        <f t="shared" si="27"/>
        <v>-8.3333333333333321</v>
      </c>
    </row>
    <row r="61" spans="1:62" s="47" customFormat="1" ht="20.25" customHeight="1" x14ac:dyDescent="0.55000000000000004">
      <c r="A61" s="18">
        <v>52</v>
      </c>
      <c r="B61" s="128" t="s">
        <v>571</v>
      </c>
      <c r="C61" s="60" t="s">
        <v>572</v>
      </c>
      <c r="D61" s="20" t="s">
        <v>423</v>
      </c>
      <c r="E61" s="20" t="s">
        <v>308</v>
      </c>
      <c r="F61" s="20" t="s">
        <v>302</v>
      </c>
      <c r="G61" s="20" t="s">
        <v>303</v>
      </c>
      <c r="H61" s="20" t="s">
        <v>304</v>
      </c>
      <c r="I61" s="18">
        <v>26</v>
      </c>
      <c r="J61" s="18" t="s">
        <v>313</v>
      </c>
      <c r="K61" s="18" t="s">
        <v>290</v>
      </c>
      <c r="L61" s="61">
        <v>0</v>
      </c>
      <c r="M61" s="62">
        <v>0</v>
      </c>
      <c r="N61" s="61">
        <v>17</v>
      </c>
      <c r="O61" s="62">
        <v>1</v>
      </c>
      <c r="P61" s="61">
        <v>17</v>
      </c>
      <c r="Q61" s="62">
        <v>1</v>
      </c>
      <c r="R61" s="61">
        <v>15</v>
      </c>
      <c r="S61" s="63">
        <v>1</v>
      </c>
      <c r="T61" s="61">
        <v>15</v>
      </c>
      <c r="U61" s="63">
        <v>1</v>
      </c>
      <c r="V61" s="61">
        <v>21</v>
      </c>
      <c r="W61" s="63">
        <v>1</v>
      </c>
      <c r="X61" s="61">
        <v>21</v>
      </c>
      <c r="Y61" s="63">
        <v>1</v>
      </c>
      <c r="Z61" s="61">
        <v>17</v>
      </c>
      <c r="AA61" s="63">
        <v>1</v>
      </c>
      <c r="AB61" s="61">
        <v>27</v>
      </c>
      <c r="AC61" s="63">
        <v>1</v>
      </c>
      <c r="AD61" s="64">
        <v>0</v>
      </c>
      <c r="AE61" s="65">
        <v>0</v>
      </c>
      <c r="AF61" s="64">
        <v>0</v>
      </c>
      <c r="AG61" s="65">
        <v>0</v>
      </c>
      <c r="AH61" s="64">
        <v>0</v>
      </c>
      <c r="AI61" s="65">
        <v>0</v>
      </c>
      <c r="AJ61" s="64">
        <v>0</v>
      </c>
      <c r="AK61" s="65">
        <v>0</v>
      </c>
      <c r="AL61" s="64">
        <v>0</v>
      </c>
      <c r="AM61" s="65">
        <v>0</v>
      </c>
      <c r="AN61" s="64">
        <v>0</v>
      </c>
      <c r="AO61" s="65">
        <v>0</v>
      </c>
      <c r="AP61" s="157">
        <v>150</v>
      </c>
      <c r="AQ61" s="157">
        <v>8</v>
      </c>
      <c r="AR61" s="18">
        <v>1</v>
      </c>
      <c r="AS61" s="18">
        <v>0</v>
      </c>
      <c r="AT61" s="18">
        <v>9</v>
      </c>
      <c r="AU61" s="153">
        <f t="shared" si="16"/>
        <v>10</v>
      </c>
      <c r="AV61" s="66">
        <f t="shared" si="17"/>
        <v>1</v>
      </c>
      <c r="AW61" s="66">
        <f t="shared" si="18"/>
        <v>1</v>
      </c>
      <c r="AX61" s="53">
        <f t="shared" si="19"/>
        <v>10</v>
      </c>
      <c r="AY61" s="153">
        <f t="shared" si="20"/>
        <v>12</v>
      </c>
      <c r="AZ61" s="67">
        <f t="shared" si="21"/>
        <v>0</v>
      </c>
      <c r="BA61" s="67">
        <f t="shared" si="22"/>
        <v>-1</v>
      </c>
      <c r="BB61" s="67">
        <f t="shared" si="23"/>
        <v>-1</v>
      </c>
      <c r="BC61" s="153">
        <f t="shared" si="24"/>
        <v>-2</v>
      </c>
      <c r="BD61" s="160">
        <f t="shared" si="25"/>
        <v>-16.666666666666664</v>
      </c>
      <c r="BE61" s="112">
        <v>0</v>
      </c>
      <c r="BF61" s="112">
        <v>0</v>
      </c>
      <c r="BG61" s="68">
        <v>1</v>
      </c>
      <c r="BH61" s="18">
        <v>0</v>
      </c>
      <c r="BI61" s="286">
        <f t="shared" si="26"/>
        <v>-1</v>
      </c>
      <c r="BJ61" s="160">
        <f t="shared" si="27"/>
        <v>-8.3333333333333321</v>
      </c>
    </row>
    <row r="62" spans="1:62" s="47" customFormat="1" ht="20.25" customHeight="1" x14ac:dyDescent="0.55000000000000004">
      <c r="A62" s="18">
        <v>53</v>
      </c>
      <c r="B62" s="128" t="s">
        <v>586</v>
      </c>
      <c r="C62" s="60" t="s">
        <v>587</v>
      </c>
      <c r="D62" s="20" t="s">
        <v>532</v>
      </c>
      <c r="E62" s="20" t="s">
        <v>532</v>
      </c>
      <c r="F62" s="20" t="s">
        <v>302</v>
      </c>
      <c r="G62" s="20" t="s">
        <v>303</v>
      </c>
      <c r="H62" s="20" t="s">
        <v>304</v>
      </c>
      <c r="I62" s="18">
        <v>21.4</v>
      </c>
      <c r="J62" s="18" t="s">
        <v>334</v>
      </c>
      <c r="K62" s="18" t="s">
        <v>291</v>
      </c>
      <c r="L62" s="61">
        <v>0</v>
      </c>
      <c r="M62" s="62">
        <v>0</v>
      </c>
      <c r="N62" s="61">
        <v>12</v>
      </c>
      <c r="O62" s="62">
        <v>1</v>
      </c>
      <c r="P62" s="61">
        <v>14</v>
      </c>
      <c r="Q62" s="62">
        <v>1</v>
      </c>
      <c r="R62" s="61">
        <v>18</v>
      </c>
      <c r="S62" s="63">
        <v>1</v>
      </c>
      <c r="T62" s="61">
        <v>16</v>
      </c>
      <c r="U62" s="63">
        <v>1</v>
      </c>
      <c r="V62" s="61">
        <v>23</v>
      </c>
      <c r="W62" s="63">
        <v>1</v>
      </c>
      <c r="X62" s="61">
        <v>22</v>
      </c>
      <c r="Y62" s="63">
        <v>1</v>
      </c>
      <c r="Z62" s="61">
        <v>15</v>
      </c>
      <c r="AA62" s="63">
        <v>1</v>
      </c>
      <c r="AB62" s="61">
        <v>25</v>
      </c>
      <c r="AC62" s="63">
        <v>1</v>
      </c>
      <c r="AD62" s="64">
        <v>0</v>
      </c>
      <c r="AE62" s="65">
        <v>0</v>
      </c>
      <c r="AF62" s="64">
        <v>0</v>
      </c>
      <c r="AG62" s="65">
        <v>0</v>
      </c>
      <c r="AH62" s="64">
        <v>0</v>
      </c>
      <c r="AI62" s="65">
        <v>0</v>
      </c>
      <c r="AJ62" s="64">
        <v>0</v>
      </c>
      <c r="AK62" s="65">
        <v>0</v>
      </c>
      <c r="AL62" s="64">
        <v>0</v>
      </c>
      <c r="AM62" s="65">
        <v>0</v>
      </c>
      <c r="AN62" s="64">
        <v>0</v>
      </c>
      <c r="AO62" s="65">
        <v>0</v>
      </c>
      <c r="AP62" s="157">
        <v>145</v>
      </c>
      <c r="AQ62" s="157">
        <v>8</v>
      </c>
      <c r="AR62" s="18">
        <v>1</v>
      </c>
      <c r="AS62" s="18">
        <v>0</v>
      </c>
      <c r="AT62" s="18">
        <v>9</v>
      </c>
      <c r="AU62" s="153">
        <f t="shared" si="16"/>
        <v>10</v>
      </c>
      <c r="AV62" s="66">
        <f t="shared" si="17"/>
        <v>1</v>
      </c>
      <c r="AW62" s="66">
        <f t="shared" si="18"/>
        <v>1</v>
      </c>
      <c r="AX62" s="53">
        <f t="shared" si="19"/>
        <v>10</v>
      </c>
      <c r="AY62" s="153">
        <f t="shared" si="20"/>
        <v>12</v>
      </c>
      <c r="AZ62" s="67">
        <f t="shared" si="21"/>
        <v>0</v>
      </c>
      <c r="BA62" s="67">
        <f t="shared" si="22"/>
        <v>-1</v>
      </c>
      <c r="BB62" s="67">
        <f t="shared" si="23"/>
        <v>-1</v>
      </c>
      <c r="BC62" s="153">
        <f t="shared" si="24"/>
        <v>-2</v>
      </c>
      <c r="BD62" s="160">
        <f t="shared" si="25"/>
        <v>-16.666666666666664</v>
      </c>
      <c r="BE62" s="112">
        <v>0</v>
      </c>
      <c r="BF62" s="112">
        <v>0</v>
      </c>
      <c r="BG62" s="68">
        <v>0</v>
      </c>
      <c r="BH62" s="18">
        <v>0</v>
      </c>
      <c r="BI62" s="286">
        <f t="shared" si="26"/>
        <v>-2</v>
      </c>
      <c r="BJ62" s="160">
        <f t="shared" si="27"/>
        <v>-16.666666666666664</v>
      </c>
    </row>
    <row r="63" spans="1:62" s="47" customFormat="1" ht="20.25" customHeight="1" x14ac:dyDescent="0.55000000000000004">
      <c r="A63" s="18">
        <v>54</v>
      </c>
      <c r="B63" s="128" t="s">
        <v>361</v>
      </c>
      <c r="C63" s="60" t="s">
        <v>362</v>
      </c>
      <c r="D63" s="20" t="s">
        <v>300</v>
      </c>
      <c r="E63" s="20" t="s">
        <v>301</v>
      </c>
      <c r="F63" s="20" t="s">
        <v>302</v>
      </c>
      <c r="G63" s="20" t="s">
        <v>303</v>
      </c>
      <c r="H63" s="20" t="s">
        <v>304</v>
      </c>
      <c r="I63" s="18">
        <v>30</v>
      </c>
      <c r="J63" s="18" t="s">
        <v>305</v>
      </c>
      <c r="K63" s="18" t="s">
        <v>290</v>
      </c>
      <c r="L63" s="61">
        <v>0</v>
      </c>
      <c r="M63" s="62">
        <v>0</v>
      </c>
      <c r="N63" s="61">
        <v>3</v>
      </c>
      <c r="O63" s="62">
        <v>1</v>
      </c>
      <c r="P63" s="61">
        <v>21</v>
      </c>
      <c r="Q63" s="62">
        <v>1</v>
      </c>
      <c r="R63" s="61">
        <v>22</v>
      </c>
      <c r="S63" s="63">
        <v>1</v>
      </c>
      <c r="T63" s="61">
        <v>17</v>
      </c>
      <c r="U63" s="63">
        <v>1</v>
      </c>
      <c r="V63" s="61">
        <v>24</v>
      </c>
      <c r="W63" s="63">
        <v>1</v>
      </c>
      <c r="X63" s="61">
        <v>17</v>
      </c>
      <c r="Y63" s="63">
        <v>1</v>
      </c>
      <c r="Z63" s="61">
        <v>18</v>
      </c>
      <c r="AA63" s="63">
        <v>1</v>
      </c>
      <c r="AB63" s="61">
        <v>18</v>
      </c>
      <c r="AC63" s="63">
        <v>1</v>
      </c>
      <c r="AD63" s="64">
        <v>0</v>
      </c>
      <c r="AE63" s="65">
        <v>0</v>
      </c>
      <c r="AF63" s="64">
        <v>0</v>
      </c>
      <c r="AG63" s="65">
        <v>0</v>
      </c>
      <c r="AH63" s="64">
        <v>0</v>
      </c>
      <c r="AI63" s="65">
        <v>0</v>
      </c>
      <c r="AJ63" s="64">
        <v>0</v>
      </c>
      <c r="AK63" s="65">
        <v>0</v>
      </c>
      <c r="AL63" s="64">
        <v>0</v>
      </c>
      <c r="AM63" s="65">
        <v>0</v>
      </c>
      <c r="AN63" s="64">
        <v>0</v>
      </c>
      <c r="AO63" s="65">
        <v>0</v>
      </c>
      <c r="AP63" s="157">
        <v>140</v>
      </c>
      <c r="AQ63" s="157">
        <v>8</v>
      </c>
      <c r="AR63" s="18">
        <v>1</v>
      </c>
      <c r="AS63" s="18">
        <v>0</v>
      </c>
      <c r="AT63" s="18">
        <v>9</v>
      </c>
      <c r="AU63" s="153">
        <f t="shared" si="16"/>
        <v>10</v>
      </c>
      <c r="AV63" s="66">
        <f t="shared" si="17"/>
        <v>1</v>
      </c>
      <c r="AW63" s="66">
        <f t="shared" si="18"/>
        <v>1</v>
      </c>
      <c r="AX63" s="53">
        <f t="shared" si="19"/>
        <v>10</v>
      </c>
      <c r="AY63" s="153">
        <f t="shared" si="20"/>
        <v>12</v>
      </c>
      <c r="AZ63" s="67">
        <f t="shared" si="21"/>
        <v>0</v>
      </c>
      <c r="BA63" s="67">
        <f t="shared" si="22"/>
        <v>-1</v>
      </c>
      <c r="BB63" s="67">
        <f t="shared" si="23"/>
        <v>-1</v>
      </c>
      <c r="BC63" s="153">
        <f t="shared" si="24"/>
        <v>-2</v>
      </c>
      <c r="BD63" s="160">
        <f t="shared" si="25"/>
        <v>-16.666666666666664</v>
      </c>
      <c r="BE63" s="112">
        <v>0</v>
      </c>
      <c r="BF63" s="112">
        <v>0</v>
      </c>
      <c r="BG63" s="68">
        <v>0</v>
      </c>
      <c r="BH63" s="18">
        <v>1</v>
      </c>
      <c r="BI63" s="286">
        <f t="shared" si="26"/>
        <v>-1</v>
      </c>
      <c r="BJ63" s="160">
        <f t="shared" si="27"/>
        <v>-8.3333333333333321</v>
      </c>
    </row>
    <row r="64" spans="1:62" s="47" customFormat="1" ht="20.25" customHeight="1" x14ac:dyDescent="0.55000000000000004">
      <c r="A64" s="18">
        <v>55</v>
      </c>
      <c r="B64" s="128" t="s">
        <v>320</v>
      </c>
      <c r="C64" s="60" t="s">
        <v>321</v>
      </c>
      <c r="D64" s="20" t="s">
        <v>311</v>
      </c>
      <c r="E64" s="20" t="s">
        <v>301</v>
      </c>
      <c r="F64" s="20" t="s">
        <v>302</v>
      </c>
      <c r="G64" s="20" t="s">
        <v>303</v>
      </c>
      <c r="H64" s="20" t="s">
        <v>304</v>
      </c>
      <c r="I64" s="18">
        <v>35</v>
      </c>
      <c r="J64" s="18" t="s">
        <v>313</v>
      </c>
      <c r="K64" s="18" t="s">
        <v>290</v>
      </c>
      <c r="L64" s="61">
        <v>0</v>
      </c>
      <c r="M64" s="62">
        <v>0</v>
      </c>
      <c r="N64" s="61">
        <v>2</v>
      </c>
      <c r="O64" s="62">
        <v>1</v>
      </c>
      <c r="P64" s="61">
        <v>7</v>
      </c>
      <c r="Q64" s="62">
        <v>1</v>
      </c>
      <c r="R64" s="61">
        <v>11</v>
      </c>
      <c r="S64" s="63">
        <v>1</v>
      </c>
      <c r="T64" s="61">
        <v>20</v>
      </c>
      <c r="U64" s="63">
        <v>1</v>
      </c>
      <c r="V64" s="61">
        <v>23</v>
      </c>
      <c r="W64" s="63">
        <v>1</v>
      </c>
      <c r="X64" s="61">
        <v>12</v>
      </c>
      <c r="Y64" s="63">
        <v>1</v>
      </c>
      <c r="Z64" s="61">
        <v>28</v>
      </c>
      <c r="AA64" s="63">
        <v>1</v>
      </c>
      <c r="AB64" s="61">
        <v>19</v>
      </c>
      <c r="AC64" s="63">
        <v>1</v>
      </c>
      <c r="AD64" s="64">
        <v>0</v>
      </c>
      <c r="AE64" s="65">
        <v>0</v>
      </c>
      <c r="AF64" s="64">
        <v>0</v>
      </c>
      <c r="AG64" s="65">
        <v>0</v>
      </c>
      <c r="AH64" s="64">
        <v>0</v>
      </c>
      <c r="AI64" s="65">
        <v>0</v>
      </c>
      <c r="AJ64" s="64">
        <v>0</v>
      </c>
      <c r="AK64" s="65">
        <v>0</v>
      </c>
      <c r="AL64" s="64">
        <v>0</v>
      </c>
      <c r="AM64" s="65">
        <v>0</v>
      </c>
      <c r="AN64" s="64">
        <v>0</v>
      </c>
      <c r="AO64" s="65">
        <v>0</v>
      </c>
      <c r="AP64" s="157">
        <v>122</v>
      </c>
      <c r="AQ64" s="157">
        <v>8</v>
      </c>
      <c r="AR64" s="18">
        <v>1</v>
      </c>
      <c r="AS64" s="18">
        <v>0</v>
      </c>
      <c r="AT64" s="18">
        <v>9</v>
      </c>
      <c r="AU64" s="153">
        <f t="shared" si="16"/>
        <v>10</v>
      </c>
      <c r="AV64" s="66">
        <f t="shared" si="17"/>
        <v>1</v>
      </c>
      <c r="AW64" s="66">
        <f t="shared" si="18"/>
        <v>1</v>
      </c>
      <c r="AX64" s="53">
        <f t="shared" si="19"/>
        <v>10</v>
      </c>
      <c r="AY64" s="153">
        <f t="shared" si="20"/>
        <v>12</v>
      </c>
      <c r="AZ64" s="67">
        <f t="shared" si="21"/>
        <v>0</v>
      </c>
      <c r="BA64" s="67">
        <f t="shared" si="22"/>
        <v>-1</v>
      </c>
      <c r="BB64" s="67">
        <f t="shared" si="23"/>
        <v>-1</v>
      </c>
      <c r="BC64" s="153">
        <f t="shared" si="24"/>
        <v>-2</v>
      </c>
      <c r="BD64" s="160">
        <f t="shared" si="25"/>
        <v>-16.666666666666664</v>
      </c>
      <c r="BE64" s="112">
        <v>0</v>
      </c>
      <c r="BF64" s="112">
        <v>0</v>
      </c>
      <c r="BG64" s="18">
        <v>0</v>
      </c>
      <c r="BH64" s="18">
        <v>1</v>
      </c>
      <c r="BI64" s="286">
        <f t="shared" si="26"/>
        <v>-1</v>
      </c>
      <c r="BJ64" s="160">
        <f t="shared" si="27"/>
        <v>-8.3333333333333321</v>
      </c>
    </row>
    <row r="65" spans="1:62" s="47" customFormat="1" ht="20.25" customHeight="1" x14ac:dyDescent="0.55000000000000004">
      <c r="A65" s="18">
        <v>56</v>
      </c>
      <c r="B65" s="128" t="s">
        <v>414</v>
      </c>
      <c r="C65" s="60" t="s">
        <v>415</v>
      </c>
      <c r="D65" s="20" t="s">
        <v>416</v>
      </c>
      <c r="E65" s="20" t="s">
        <v>308</v>
      </c>
      <c r="F65" s="20" t="s">
        <v>302</v>
      </c>
      <c r="G65" s="20" t="s">
        <v>303</v>
      </c>
      <c r="H65" s="20" t="s">
        <v>304</v>
      </c>
      <c r="I65" s="18">
        <v>20</v>
      </c>
      <c r="J65" s="18" t="s">
        <v>334</v>
      </c>
      <c r="K65" s="18" t="s">
        <v>291</v>
      </c>
      <c r="L65" s="61">
        <v>14</v>
      </c>
      <c r="M65" s="62">
        <v>1</v>
      </c>
      <c r="N65" s="61">
        <v>14</v>
      </c>
      <c r="O65" s="62">
        <v>1</v>
      </c>
      <c r="P65" s="61">
        <v>13</v>
      </c>
      <c r="Q65" s="62">
        <v>1</v>
      </c>
      <c r="R65" s="61">
        <v>22</v>
      </c>
      <c r="S65" s="63">
        <v>1</v>
      </c>
      <c r="T65" s="61">
        <v>24</v>
      </c>
      <c r="U65" s="63">
        <v>1</v>
      </c>
      <c r="V65" s="61">
        <v>19</v>
      </c>
      <c r="W65" s="63">
        <v>1</v>
      </c>
      <c r="X65" s="61">
        <v>21</v>
      </c>
      <c r="Y65" s="63">
        <v>1</v>
      </c>
      <c r="Z65" s="61">
        <v>28</v>
      </c>
      <c r="AA65" s="63">
        <v>1</v>
      </c>
      <c r="AB65" s="61">
        <v>28</v>
      </c>
      <c r="AC65" s="63">
        <v>1</v>
      </c>
      <c r="AD65" s="64">
        <v>0</v>
      </c>
      <c r="AE65" s="65">
        <v>0</v>
      </c>
      <c r="AF65" s="64">
        <v>0</v>
      </c>
      <c r="AG65" s="65">
        <v>0</v>
      </c>
      <c r="AH65" s="64">
        <v>0</v>
      </c>
      <c r="AI65" s="65">
        <v>0</v>
      </c>
      <c r="AJ65" s="64">
        <v>0</v>
      </c>
      <c r="AK65" s="65">
        <v>0</v>
      </c>
      <c r="AL65" s="64">
        <v>0</v>
      </c>
      <c r="AM65" s="65">
        <v>0</v>
      </c>
      <c r="AN65" s="64">
        <v>0</v>
      </c>
      <c r="AO65" s="65">
        <v>0</v>
      </c>
      <c r="AP65" s="157">
        <v>183</v>
      </c>
      <c r="AQ65" s="157">
        <v>9</v>
      </c>
      <c r="AR65" s="18">
        <v>1</v>
      </c>
      <c r="AS65" s="18">
        <v>0</v>
      </c>
      <c r="AT65" s="18">
        <v>10</v>
      </c>
      <c r="AU65" s="153">
        <f t="shared" si="16"/>
        <v>11</v>
      </c>
      <c r="AV65" s="66">
        <f t="shared" si="17"/>
        <v>1</v>
      </c>
      <c r="AW65" s="66">
        <f t="shared" si="18"/>
        <v>1</v>
      </c>
      <c r="AX65" s="53">
        <f t="shared" si="19"/>
        <v>11</v>
      </c>
      <c r="AY65" s="153">
        <f t="shared" si="20"/>
        <v>13</v>
      </c>
      <c r="AZ65" s="67">
        <f t="shared" si="21"/>
        <v>0</v>
      </c>
      <c r="BA65" s="67">
        <f t="shared" si="22"/>
        <v>-1</v>
      </c>
      <c r="BB65" s="67">
        <f t="shared" si="23"/>
        <v>-1</v>
      </c>
      <c r="BC65" s="153">
        <f t="shared" si="24"/>
        <v>-2</v>
      </c>
      <c r="BD65" s="160">
        <f t="shared" si="25"/>
        <v>-15.384615384615385</v>
      </c>
      <c r="BE65" s="112">
        <v>0</v>
      </c>
      <c r="BF65" s="112">
        <v>0</v>
      </c>
      <c r="BG65" s="68">
        <v>1</v>
      </c>
      <c r="BH65" s="18">
        <v>0</v>
      </c>
      <c r="BI65" s="286">
        <f t="shared" si="26"/>
        <v>-1</v>
      </c>
      <c r="BJ65" s="160">
        <f t="shared" si="27"/>
        <v>-7.6923076923076925</v>
      </c>
    </row>
    <row r="66" spans="1:62" s="47" customFormat="1" ht="20.25" customHeight="1" x14ac:dyDescent="0.55000000000000004">
      <c r="A66" s="18">
        <v>57</v>
      </c>
      <c r="B66" s="128" t="s">
        <v>419</v>
      </c>
      <c r="C66" s="60" t="s">
        <v>420</v>
      </c>
      <c r="D66" s="20" t="s">
        <v>416</v>
      </c>
      <c r="E66" s="20" t="s">
        <v>308</v>
      </c>
      <c r="F66" s="20" t="s">
        <v>302</v>
      </c>
      <c r="G66" s="20" t="s">
        <v>303</v>
      </c>
      <c r="H66" s="20" t="s">
        <v>304</v>
      </c>
      <c r="I66" s="18">
        <v>22</v>
      </c>
      <c r="J66" s="18" t="s">
        <v>334</v>
      </c>
      <c r="K66" s="18" t="s">
        <v>290</v>
      </c>
      <c r="L66" s="61">
        <v>12</v>
      </c>
      <c r="M66" s="62">
        <v>1</v>
      </c>
      <c r="N66" s="61">
        <v>17</v>
      </c>
      <c r="O66" s="62">
        <v>1</v>
      </c>
      <c r="P66" s="61">
        <v>17</v>
      </c>
      <c r="Q66" s="62">
        <v>1</v>
      </c>
      <c r="R66" s="61">
        <v>22</v>
      </c>
      <c r="S66" s="63">
        <v>1</v>
      </c>
      <c r="T66" s="61">
        <v>19</v>
      </c>
      <c r="U66" s="63">
        <v>1</v>
      </c>
      <c r="V66" s="61">
        <v>18</v>
      </c>
      <c r="W66" s="63">
        <v>1</v>
      </c>
      <c r="X66" s="61">
        <v>16</v>
      </c>
      <c r="Y66" s="63">
        <v>1</v>
      </c>
      <c r="Z66" s="61">
        <v>14</v>
      </c>
      <c r="AA66" s="63">
        <v>1</v>
      </c>
      <c r="AB66" s="61">
        <v>16</v>
      </c>
      <c r="AC66" s="63">
        <v>1</v>
      </c>
      <c r="AD66" s="64">
        <v>0</v>
      </c>
      <c r="AE66" s="65">
        <v>0</v>
      </c>
      <c r="AF66" s="64">
        <v>0</v>
      </c>
      <c r="AG66" s="65">
        <v>0</v>
      </c>
      <c r="AH66" s="64">
        <v>0</v>
      </c>
      <c r="AI66" s="65">
        <v>0</v>
      </c>
      <c r="AJ66" s="64">
        <v>0</v>
      </c>
      <c r="AK66" s="65">
        <v>0</v>
      </c>
      <c r="AL66" s="64">
        <v>0</v>
      </c>
      <c r="AM66" s="65">
        <v>0</v>
      </c>
      <c r="AN66" s="64">
        <v>0</v>
      </c>
      <c r="AO66" s="65">
        <v>0</v>
      </c>
      <c r="AP66" s="157">
        <v>151</v>
      </c>
      <c r="AQ66" s="157">
        <v>9</v>
      </c>
      <c r="AR66" s="18">
        <v>1</v>
      </c>
      <c r="AS66" s="18">
        <v>0</v>
      </c>
      <c r="AT66" s="18">
        <v>10</v>
      </c>
      <c r="AU66" s="153">
        <f t="shared" si="16"/>
        <v>11</v>
      </c>
      <c r="AV66" s="66">
        <f t="shared" si="17"/>
        <v>1</v>
      </c>
      <c r="AW66" s="66">
        <f t="shared" si="18"/>
        <v>1</v>
      </c>
      <c r="AX66" s="53">
        <f t="shared" si="19"/>
        <v>11</v>
      </c>
      <c r="AY66" s="153">
        <f t="shared" si="20"/>
        <v>13</v>
      </c>
      <c r="AZ66" s="67">
        <f t="shared" si="21"/>
        <v>0</v>
      </c>
      <c r="BA66" s="67">
        <f t="shared" si="22"/>
        <v>-1</v>
      </c>
      <c r="BB66" s="67">
        <f t="shared" si="23"/>
        <v>-1</v>
      </c>
      <c r="BC66" s="153">
        <f t="shared" si="24"/>
        <v>-2</v>
      </c>
      <c r="BD66" s="160">
        <f t="shared" si="25"/>
        <v>-15.384615384615385</v>
      </c>
      <c r="BE66" s="112">
        <v>0</v>
      </c>
      <c r="BF66" s="112">
        <v>1</v>
      </c>
      <c r="BG66" s="68">
        <v>0</v>
      </c>
      <c r="BH66" s="18">
        <v>0</v>
      </c>
      <c r="BI66" s="286">
        <f t="shared" si="26"/>
        <v>-1</v>
      </c>
      <c r="BJ66" s="160">
        <f t="shared" si="27"/>
        <v>-7.6923076923076925</v>
      </c>
    </row>
    <row r="67" spans="1:62" s="47" customFormat="1" ht="20.25" customHeight="1" x14ac:dyDescent="0.55000000000000004">
      <c r="A67" s="18">
        <v>58</v>
      </c>
      <c r="B67" s="128" t="s">
        <v>588</v>
      </c>
      <c r="C67" s="60" t="s">
        <v>589</v>
      </c>
      <c r="D67" s="20" t="s">
        <v>549</v>
      </c>
      <c r="E67" s="20" t="s">
        <v>532</v>
      </c>
      <c r="F67" s="20" t="s">
        <v>302</v>
      </c>
      <c r="G67" s="20" t="s">
        <v>303</v>
      </c>
      <c r="H67" s="20" t="s">
        <v>304</v>
      </c>
      <c r="I67" s="18">
        <v>7.6</v>
      </c>
      <c r="J67" s="18" t="s">
        <v>305</v>
      </c>
      <c r="K67" s="18" t="s">
        <v>291</v>
      </c>
      <c r="L67" s="61">
        <v>19</v>
      </c>
      <c r="M67" s="62">
        <v>1</v>
      </c>
      <c r="N67" s="61">
        <v>17</v>
      </c>
      <c r="O67" s="62">
        <v>1</v>
      </c>
      <c r="P67" s="61">
        <v>27</v>
      </c>
      <c r="Q67" s="62">
        <v>1</v>
      </c>
      <c r="R67" s="61">
        <v>19</v>
      </c>
      <c r="S67" s="63">
        <v>1</v>
      </c>
      <c r="T67" s="61">
        <v>17</v>
      </c>
      <c r="U67" s="63">
        <v>1</v>
      </c>
      <c r="V67" s="61">
        <v>11</v>
      </c>
      <c r="W67" s="63">
        <v>1</v>
      </c>
      <c r="X67" s="61">
        <v>15</v>
      </c>
      <c r="Y67" s="63">
        <v>1</v>
      </c>
      <c r="Z67" s="61">
        <v>11</v>
      </c>
      <c r="AA67" s="63">
        <v>1</v>
      </c>
      <c r="AB67" s="61">
        <v>15</v>
      </c>
      <c r="AC67" s="63">
        <v>1</v>
      </c>
      <c r="AD67" s="64">
        <v>0</v>
      </c>
      <c r="AE67" s="65">
        <v>0</v>
      </c>
      <c r="AF67" s="64">
        <v>0</v>
      </c>
      <c r="AG67" s="65">
        <v>0</v>
      </c>
      <c r="AH67" s="64">
        <v>0</v>
      </c>
      <c r="AI67" s="65">
        <v>0</v>
      </c>
      <c r="AJ67" s="64">
        <v>0</v>
      </c>
      <c r="AK67" s="65">
        <v>0</v>
      </c>
      <c r="AL67" s="64">
        <v>0</v>
      </c>
      <c r="AM67" s="65">
        <v>0</v>
      </c>
      <c r="AN67" s="64">
        <v>0</v>
      </c>
      <c r="AO67" s="65">
        <v>0</v>
      </c>
      <c r="AP67" s="157">
        <v>151</v>
      </c>
      <c r="AQ67" s="157">
        <v>9</v>
      </c>
      <c r="AR67" s="18">
        <v>1</v>
      </c>
      <c r="AS67" s="18">
        <v>0</v>
      </c>
      <c r="AT67" s="18">
        <v>10</v>
      </c>
      <c r="AU67" s="153">
        <f t="shared" si="16"/>
        <v>11</v>
      </c>
      <c r="AV67" s="66">
        <f t="shared" si="17"/>
        <v>1</v>
      </c>
      <c r="AW67" s="66">
        <f t="shared" si="18"/>
        <v>1</v>
      </c>
      <c r="AX67" s="53">
        <f t="shared" si="19"/>
        <v>11</v>
      </c>
      <c r="AY67" s="153">
        <f t="shared" si="20"/>
        <v>13</v>
      </c>
      <c r="AZ67" s="67">
        <f t="shared" si="21"/>
        <v>0</v>
      </c>
      <c r="BA67" s="67">
        <f t="shared" si="22"/>
        <v>-1</v>
      </c>
      <c r="BB67" s="67">
        <f t="shared" si="23"/>
        <v>-1</v>
      </c>
      <c r="BC67" s="153">
        <f t="shared" si="24"/>
        <v>-2</v>
      </c>
      <c r="BD67" s="160">
        <f t="shared" si="25"/>
        <v>-15.384615384615385</v>
      </c>
      <c r="BE67" s="112">
        <v>0</v>
      </c>
      <c r="BF67" s="112">
        <v>0</v>
      </c>
      <c r="BG67" s="68">
        <v>1</v>
      </c>
      <c r="BH67" s="18">
        <v>0</v>
      </c>
      <c r="BI67" s="286">
        <f t="shared" si="26"/>
        <v>-1</v>
      </c>
      <c r="BJ67" s="160">
        <f t="shared" si="27"/>
        <v>-7.6923076923076925</v>
      </c>
    </row>
    <row r="68" spans="1:62" s="47" customFormat="1" ht="20.25" customHeight="1" x14ac:dyDescent="0.55000000000000004">
      <c r="A68" s="18">
        <v>59</v>
      </c>
      <c r="B68" s="128" t="s">
        <v>436</v>
      </c>
      <c r="C68" s="60" t="s">
        <v>437</v>
      </c>
      <c r="D68" s="20" t="s">
        <v>423</v>
      </c>
      <c r="E68" s="20" t="s">
        <v>308</v>
      </c>
      <c r="F68" s="20" t="s">
        <v>302</v>
      </c>
      <c r="G68" s="20" t="s">
        <v>303</v>
      </c>
      <c r="H68" s="20" t="s">
        <v>304</v>
      </c>
      <c r="I68" s="18">
        <v>17</v>
      </c>
      <c r="J68" s="18" t="s">
        <v>313</v>
      </c>
      <c r="K68" s="18" t="s">
        <v>290</v>
      </c>
      <c r="L68" s="61">
        <v>11</v>
      </c>
      <c r="M68" s="62">
        <v>1</v>
      </c>
      <c r="N68" s="61">
        <v>19</v>
      </c>
      <c r="O68" s="62">
        <v>1</v>
      </c>
      <c r="P68" s="61">
        <v>15</v>
      </c>
      <c r="Q68" s="62">
        <v>1</v>
      </c>
      <c r="R68" s="61">
        <v>12</v>
      </c>
      <c r="S68" s="63">
        <v>1</v>
      </c>
      <c r="T68" s="61">
        <v>21</v>
      </c>
      <c r="U68" s="63">
        <v>1</v>
      </c>
      <c r="V68" s="61">
        <v>16</v>
      </c>
      <c r="W68" s="63">
        <v>1</v>
      </c>
      <c r="X68" s="61">
        <v>12</v>
      </c>
      <c r="Y68" s="63">
        <v>1</v>
      </c>
      <c r="Z68" s="61">
        <v>17</v>
      </c>
      <c r="AA68" s="63">
        <v>1</v>
      </c>
      <c r="AB68" s="61">
        <v>15</v>
      </c>
      <c r="AC68" s="63">
        <v>1</v>
      </c>
      <c r="AD68" s="64">
        <v>0</v>
      </c>
      <c r="AE68" s="65">
        <v>0</v>
      </c>
      <c r="AF68" s="64">
        <v>0</v>
      </c>
      <c r="AG68" s="65">
        <v>0</v>
      </c>
      <c r="AH68" s="64">
        <v>0</v>
      </c>
      <c r="AI68" s="65">
        <v>0</v>
      </c>
      <c r="AJ68" s="64">
        <v>0</v>
      </c>
      <c r="AK68" s="65">
        <v>0</v>
      </c>
      <c r="AL68" s="64">
        <v>0</v>
      </c>
      <c r="AM68" s="65">
        <v>0</v>
      </c>
      <c r="AN68" s="64">
        <v>0</v>
      </c>
      <c r="AO68" s="65">
        <v>0</v>
      </c>
      <c r="AP68" s="157">
        <v>138</v>
      </c>
      <c r="AQ68" s="157">
        <v>9</v>
      </c>
      <c r="AR68" s="18">
        <v>1</v>
      </c>
      <c r="AS68" s="18">
        <v>0</v>
      </c>
      <c r="AT68" s="18">
        <v>10</v>
      </c>
      <c r="AU68" s="153">
        <f t="shared" si="16"/>
        <v>11</v>
      </c>
      <c r="AV68" s="66">
        <f t="shared" si="17"/>
        <v>1</v>
      </c>
      <c r="AW68" s="66">
        <f t="shared" si="18"/>
        <v>1</v>
      </c>
      <c r="AX68" s="53">
        <f t="shared" si="19"/>
        <v>11</v>
      </c>
      <c r="AY68" s="153">
        <f t="shared" si="20"/>
        <v>13</v>
      </c>
      <c r="AZ68" s="67">
        <f t="shared" si="21"/>
        <v>0</v>
      </c>
      <c r="BA68" s="67">
        <f t="shared" si="22"/>
        <v>-1</v>
      </c>
      <c r="BB68" s="67">
        <f t="shared" si="23"/>
        <v>-1</v>
      </c>
      <c r="BC68" s="153">
        <f t="shared" si="24"/>
        <v>-2</v>
      </c>
      <c r="BD68" s="160">
        <f t="shared" si="25"/>
        <v>-15.384615384615385</v>
      </c>
      <c r="BE68" s="112">
        <v>0</v>
      </c>
      <c r="BF68" s="112">
        <v>0</v>
      </c>
      <c r="BG68" s="68">
        <v>1</v>
      </c>
      <c r="BH68" s="18">
        <v>0</v>
      </c>
      <c r="BI68" s="286">
        <f t="shared" si="26"/>
        <v>-1</v>
      </c>
      <c r="BJ68" s="160">
        <f t="shared" si="27"/>
        <v>-7.6923076923076925</v>
      </c>
    </row>
    <row r="69" spans="1:62" s="47" customFormat="1" ht="20.25" customHeight="1" x14ac:dyDescent="0.55000000000000004">
      <c r="A69" s="18">
        <v>60</v>
      </c>
      <c r="B69" s="128" t="s">
        <v>369</v>
      </c>
      <c r="C69" s="60" t="s">
        <v>370</v>
      </c>
      <c r="D69" s="20" t="s">
        <v>366</v>
      </c>
      <c r="E69" s="20" t="s">
        <v>301</v>
      </c>
      <c r="F69" s="20" t="s">
        <v>302</v>
      </c>
      <c r="G69" s="20" t="s">
        <v>303</v>
      </c>
      <c r="H69" s="20" t="s">
        <v>304</v>
      </c>
      <c r="I69" s="18">
        <v>40.1</v>
      </c>
      <c r="J69" s="18" t="s">
        <v>334</v>
      </c>
      <c r="K69" s="18" t="s">
        <v>290</v>
      </c>
      <c r="L69" s="61">
        <v>5</v>
      </c>
      <c r="M69" s="62">
        <v>1</v>
      </c>
      <c r="N69" s="61">
        <v>7</v>
      </c>
      <c r="O69" s="62">
        <v>1</v>
      </c>
      <c r="P69" s="61">
        <v>19</v>
      </c>
      <c r="Q69" s="62">
        <v>1</v>
      </c>
      <c r="R69" s="61">
        <v>20</v>
      </c>
      <c r="S69" s="63">
        <v>1</v>
      </c>
      <c r="T69" s="61">
        <v>23</v>
      </c>
      <c r="U69" s="63">
        <v>1</v>
      </c>
      <c r="V69" s="61">
        <v>12</v>
      </c>
      <c r="W69" s="63">
        <v>1</v>
      </c>
      <c r="X69" s="61">
        <v>19</v>
      </c>
      <c r="Y69" s="63">
        <v>1</v>
      </c>
      <c r="Z69" s="61">
        <v>18</v>
      </c>
      <c r="AA69" s="63">
        <v>1</v>
      </c>
      <c r="AB69" s="61">
        <v>10</v>
      </c>
      <c r="AC69" s="63">
        <v>1</v>
      </c>
      <c r="AD69" s="64">
        <v>0</v>
      </c>
      <c r="AE69" s="65">
        <v>0</v>
      </c>
      <c r="AF69" s="64">
        <v>0</v>
      </c>
      <c r="AG69" s="65">
        <v>0</v>
      </c>
      <c r="AH69" s="64">
        <v>0</v>
      </c>
      <c r="AI69" s="65">
        <v>0</v>
      </c>
      <c r="AJ69" s="64">
        <v>0</v>
      </c>
      <c r="AK69" s="65">
        <v>0</v>
      </c>
      <c r="AL69" s="64">
        <v>0</v>
      </c>
      <c r="AM69" s="65">
        <v>0</v>
      </c>
      <c r="AN69" s="64">
        <v>0</v>
      </c>
      <c r="AO69" s="65">
        <v>0</v>
      </c>
      <c r="AP69" s="157">
        <v>133</v>
      </c>
      <c r="AQ69" s="157">
        <v>9</v>
      </c>
      <c r="AR69" s="18">
        <v>1</v>
      </c>
      <c r="AS69" s="18">
        <v>0</v>
      </c>
      <c r="AT69" s="18">
        <v>10</v>
      </c>
      <c r="AU69" s="153">
        <f t="shared" si="16"/>
        <v>11</v>
      </c>
      <c r="AV69" s="66">
        <f t="shared" si="17"/>
        <v>1</v>
      </c>
      <c r="AW69" s="66">
        <f t="shared" si="18"/>
        <v>1</v>
      </c>
      <c r="AX69" s="53">
        <f t="shared" si="19"/>
        <v>11</v>
      </c>
      <c r="AY69" s="153">
        <f t="shared" si="20"/>
        <v>13</v>
      </c>
      <c r="AZ69" s="67">
        <f t="shared" si="21"/>
        <v>0</v>
      </c>
      <c r="BA69" s="67">
        <f t="shared" si="22"/>
        <v>-1</v>
      </c>
      <c r="BB69" s="67">
        <f t="shared" si="23"/>
        <v>-1</v>
      </c>
      <c r="BC69" s="153">
        <f t="shared" si="24"/>
        <v>-2</v>
      </c>
      <c r="BD69" s="160">
        <f t="shared" si="25"/>
        <v>-15.384615384615385</v>
      </c>
      <c r="BE69" s="112">
        <v>0</v>
      </c>
      <c r="BF69" s="112">
        <v>0</v>
      </c>
      <c r="BG69" s="68">
        <v>0</v>
      </c>
      <c r="BH69" s="18">
        <v>0</v>
      </c>
      <c r="BI69" s="286">
        <f t="shared" si="26"/>
        <v>-2</v>
      </c>
      <c r="BJ69" s="160">
        <f t="shared" si="27"/>
        <v>-15.384615384615385</v>
      </c>
    </row>
    <row r="70" spans="1:62" s="47" customFormat="1" ht="20.25" customHeight="1" x14ac:dyDescent="0.55000000000000004">
      <c r="A70" s="18">
        <v>61</v>
      </c>
      <c r="B70" s="128" t="s">
        <v>583</v>
      </c>
      <c r="C70" s="60" t="s">
        <v>584</v>
      </c>
      <c r="D70" s="20" t="s">
        <v>301</v>
      </c>
      <c r="E70" s="20" t="s">
        <v>462</v>
      </c>
      <c r="F70" s="20" t="s">
        <v>302</v>
      </c>
      <c r="G70" s="20" t="s">
        <v>303</v>
      </c>
      <c r="H70" s="20" t="s">
        <v>304</v>
      </c>
      <c r="I70" s="18">
        <v>30</v>
      </c>
      <c r="J70" s="18" t="s">
        <v>334</v>
      </c>
      <c r="K70" s="18" t="s">
        <v>290</v>
      </c>
      <c r="L70" s="61">
        <v>0</v>
      </c>
      <c r="M70" s="62">
        <v>0</v>
      </c>
      <c r="N70" s="61">
        <v>9</v>
      </c>
      <c r="O70" s="62">
        <v>1</v>
      </c>
      <c r="P70" s="61">
        <v>1</v>
      </c>
      <c r="Q70" s="62">
        <v>1</v>
      </c>
      <c r="R70" s="61">
        <v>7</v>
      </c>
      <c r="S70" s="63">
        <v>1</v>
      </c>
      <c r="T70" s="61">
        <v>5</v>
      </c>
      <c r="U70" s="63">
        <v>1</v>
      </c>
      <c r="V70" s="61">
        <v>4</v>
      </c>
      <c r="W70" s="63">
        <v>1</v>
      </c>
      <c r="X70" s="61">
        <v>8</v>
      </c>
      <c r="Y70" s="63">
        <v>1</v>
      </c>
      <c r="Z70" s="61">
        <v>12</v>
      </c>
      <c r="AA70" s="63">
        <v>1</v>
      </c>
      <c r="AB70" s="61">
        <v>10</v>
      </c>
      <c r="AC70" s="63">
        <v>1</v>
      </c>
      <c r="AD70" s="64">
        <v>0</v>
      </c>
      <c r="AE70" s="65">
        <v>0</v>
      </c>
      <c r="AF70" s="64">
        <v>0</v>
      </c>
      <c r="AG70" s="65">
        <v>0</v>
      </c>
      <c r="AH70" s="64">
        <v>0</v>
      </c>
      <c r="AI70" s="65">
        <v>0</v>
      </c>
      <c r="AJ70" s="64">
        <v>0</v>
      </c>
      <c r="AK70" s="65">
        <v>0</v>
      </c>
      <c r="AL70" s="64">
        <v>0</v>
      </c>
      <c r="AM70" s="65">
        <v>0</v>
      </c>
      <c r="AN70" s="64">
        <v>0</v>
      </c>
      <c r="AO70" s="65">
        <v>0</v>
      </c>
      <c r="AP70" s="157">
        <v>56</v>
      </c>
      <c r="AQ70" s="157">
        <v>8</v>
      </c>
      <c r="AR70" s="18">
        <v>1</v>
      </c>
      <c r="AS70" s="18">
        <v>0</v>
      </c>
      <c r="AT70" s="18">
        <v>4</v>
      </c>
      <c r="AU70" s="153">
        <f t="shared" si="16"/>
        <v>5</v>
      </c>
      <c r="AV70" s="66">
        <f t="shared" si="17"/>
        <v>1</v>
      </c>
      <c r="AW70" s="66">
        <f t="shared" si="18"/>
        <v>0</v>
      </c>
      <c r="AX70" s="53">
        <f t="shared" si="19"/>
        <v>6</v>
      </c>
      <c r="AY70" s="153">
        <f t="shared" si="20"/>
        <v>7</v>
      </c>
      <c r="AZ70" s="67">
        <f t="shared" si="21"/>
        <v>0</v>
      </c>
      <c r="BA70" s="67">
        <f t="shared" si="22"/>
        <v>0</v>
      </c>
      <c r="BB70" s="67">
        <f t="shared" si="23"/>
        <v>-2</v>
      </c>
      <c r="BC70" s="153">
        <f t="shared" si="24"/>
        <v>-2</v>
      </c>
      <c r="BD70" s="160">
        <f t="shared" si="25"/>
        <v>-28.571428571428569</v>
      </c>
      <c r="BE70" s="112">
        <v>0</v>
      </c>
      <c r="BF70" s="112">
        <v>0</v>
      </c>
      <c r="BG70" s="68">
        <v>0</v>
      </c>
      <c r="BH70" s="18">
        <v>0</v>
      </c>
      <c r="BI70" s="286">
        <f t="shared" si="26"/>
        <v>-2</v>
      </c>
      <c r="BJ70" s="160">
        <f t="shared" si="27"/>
        <v>-28.571428571428569</v>
      </c>
    </row>
    <row r="71" spans="1:62" s="47" customFormat="1" ht="20.25" customHeight="1" x14ac:dyDescent="0.55000000000000004">
      <c r="A71" s="18">
        <v>62</v>
      </c>
      <c r="B71" s="128" t="s">
        <v>480</v>
      </c>
      <c r="C71" s="60" t="s">
        <v>481</v>
      </c>
      <c r="D71" s="20" t="s">
        <v>473</v>
      </c>
      <c r="E71" s="20" t="s">
        <v>462</v>
      </c>
      <c r="F71" s="20" t="s">
        <v>302</v>
      </c>
      <c r="G71" s="20" t="s">
        <v>303</v>
      </c>
      <c r="H71" s="20" t="s">
        <v>304</v>
      </c>
      <c r="I71" s="18">
        <v>30</v>
      </c>
      <c r="J71" s="18" t="s">
        <v>305</v>
      </c>
      <c r="K71" s="18" t="s">
        <v>290</v>
      </c>
      <c r="L71" s="61">
        <v>1</v>
      </c>
      <c r="M71" s="62">
        <v>1</v>
      </c>
      <c r="N71" s="61">
        <v>1</v>
      </c>
      <c r="O71" s="62">
        <v>1</v>
      </c>
      <c r="P71" s="61">
        <v>1</v>
      </c>
      <c r="Q71" s="62">
        <v>1</v>
      </c>
      <c r="R71" s="61">
        <v>7</v>
      </c>
      <c r="S71" s="63">
        <v>1</v>
      </c>
      <c r="T71" s="61">
        <v>9</v>
      </c>
      <c r="U71" s="63">
        <v>1</v>
      </c>
      <c r="V71" s="61">
        <v>4</v>
      </c>
      <c r="W71" s="63">
        <v>1</v>
      </c>
      <c r="X71" s="61">
        <v>7</v>
      </c>
      <c r="Y71" s="63">
        <v>1</v>
      </c>
      <c r="Z71" s="61">
        <v>12</v>
      </c>
      <c r="AA71" s="63">
        <v>1</v>
      </c>
      <c r="AB71" s="61">
        <v>13</v>
      </c>
      <c r="AC71" s="63">
        <v>1</v>
      </c>
      <c r="AD71" s="64">
        <v>0</v>
      </c>
      <c r="AE71" s="65">
        <v>0</v>
      </c>
      <c r="AF71" s="64">
        <v>0</v>
      </c>
      <c r="AG71" s="65">
        <v>0</v>
      </c>
      <c r="AH71" s="64">
        <v>0</v>
      </c>
      <c r="AI71" s="65">
        <v>0</v>
      </c>
      <c r="AJ71" s="64">
        <v>0</v>
      </c>
      <c r="AK71" s="65">
        <v>0</v>
      </c>
      <c r="AL71" s="64">
        <v>0</v>
      </c>
      <c r="AM71" s="65">
        <v>0</v>
      </c>
      <c r="AN71" s="64">
        <v>0</v>
      </c>
      <c r="AO71" s="65">
        <v>0</v>
      </c>
      <c r="AP71" s="157">
        <v>55</v>
      </c>
      <c r="AQ71" s="157">
        <v>9</v>
      </c>
      <c r="AR71" s="18">
        <v>1</v>
      </c>
      <c r="AS71" s="18">
        <v>0</v>
      </c>
      <c r="AT71" s="18">
        <v>4</v>
      </c>
      <c r="AU71" s="153">
        <f t="shared" si="16"/>
        <v>5</v>
      </c>
      <c r="AV71" s="66">
        <f t="shared" si="17"/>
        <v>1</v>
      </c>
      <c r="AW71" s="66">
        <f t="shared" si="18"/>
        <v>0</v>
      </c>
      <c r="AX71" s="53">
        <f t="shared" si="19"/>
        <v>6</v>
      </c>
      <c r="AY71" s="153">
        <f t="shared" si="20"/>
        <v>7</v>
      </c>
      <c r="AZ71" s="67">
        <f t="shared" si="21"/>
        <v>0</v>
      </c>
      <c r="BA71" s="67">
        <f t="shared" si="22"/>
        <v>0</v>
      </c>
      <c r="BB71" s="67">
        <f t="shared" si="23"/>
        <v>-2</v>
      </c>
      <c r="BC71" s="153">
        <f t="shared" si="24"/>
        <v>-2</v>
      </c>
      <c r="BD71" s="160">
        <f t="shared" si="25"/>
        <v>-28.571428571428569</v>
      </c>
      <c r="BE71" s="112">
        <v>0</v>
      </c>
      <c r="BF71" s="112">
        <v>0</v>
      </c>
      <c r="BG71" s="68">
        <v>0</v>
      </c>
      <c r="BH71" s="18">
        <v>0</v>
      </c>
      <c r="BI71" s="286">
        <f t="shared" si="26"/>
        <v>-2</v>
      </c>
      <c r="BJ71" s="160">
        <f t="shared" si="27"/>
        <v>-28.571428571428569</v>
      </c>
    </row>
    <row r="72" spans="1:62" s="47" customFormat="1" ht="20.25" customHeight="1" x14ac:dyDescent="0.55000000000000004">
      <c r="A72" s="18">
        <v>63</v>
      </c>
      <c r="B72" s="128" t="s">
        <v>459</v>
      </c>
      <c r="C72" s="60" t="s">
        <v>460</v>
      </c>
      <c r="D72" s="20" t="s">
        <v>461</v>
      </c>
      <c r="E72" s="20" t="s">
        <v>462</v>
      </c>
      <c r="F72" s="20" t="s">
        <v>302</v>
      </c>
      <c r="G72" s="20" t="s">
        <v>303</v>
      </c>
      <c r="H72" s="20" t="s">
        <v>304</v>
      </c>
      <c r="I72" s="18">
        <v>45</v>
      </c>
      <c r="J72" s="18" t="s">
        <v>305</v>
      </c>
      <c r="K72" s="18" t="s">
        <v>290</v>
      </c>
      <c r="L72" s="61">
        <v>0</v>
      </c>
      <c r="M72" s="62">
        <v>0</v>
      </c>
      <c r="N72" s="61">
        <v>2</v>
      </c>
      <c r="O72" s="62">
        <v>1</v>
      </c>
      <c r="P72" s="61">
        <v>6</v>
      </c>
      <c r="Q72" s="62">
        <v>1</v>
      </c>
      <c r="R72" s="61">
        <v>9</v>
      </c>
      <c r="S72" s="63">
        <v>1</v>
      </c>
      <c r="T72" s="61">
        <v>8</v>
      </c>
      <c r="U72" s="63">
        <v>1</v>
      </c>
      <c r="V72" s="61">
        <v>11</v>
      </c>
      <c r="W72" s="63">
        <v>1</v>
      </c>
      <c r="X72" s="61">
        <v>5</v>
      </c>
      <c r="Y72" s="63">
        <v>1</v>
      </c>
      <c r="Z72" s="61">
        <v>7</v>
      </c>
      <c r="AA72" s="63">
        <v>1</v>
      </c>
      <c r="AB72" s="61">
        <v>6</v>
      </c>
      <c r="AC72" s="63">
        <v>1</v>
      </c>
      <c r="AD72" s="64">
        <v>0</v>
      </c>
      <c r="AE72" s="65">
        <v>0</v>
      </c>
      <c r="AF72" s="64">
        <v>0</v>
      </c>
      <c r="AG72" s="65">
        <v>0</v>
      </c>
      <c r="AH72" s="64">
        <v>0</v>
      </c>
      <c r="AI72" s="65">
        <v>0</v>
      </c>
      <c r="AJ72" s="64">
        <v>0</v>
      </c>
      <c r="AK72" s="65">
        <v>0</v>
      </c>
      <c r="AL72" s="64">
        <v>0</v>
      </c>
      <c r="AM72" s="65">
        <v>0</v>
      </c>
      <c r="AN72" s="64">
        <v>0</v>
      </c>
      <c r="AO72" s="65">
        <v>0</v>
      </c>
      <c r="AP72" s="157">
        <v>54</v>
      </c>
      <c r="AQ72" s="157">
        <v>8</v>
      </c>
      <c r="AR72" s="18">
        <v>1</v>
      </c>
      <c r="AS72" s="18">
        <v>0</v>
      </c>
      <c r="AT72" s="18">
        <v>4</v>
      </c>
      <c r="AU72" s="153">
        <f t="shared" si="16"/>
        <v>5</v>
      </c>
      <c r="AV72" s="66">
        <f t="shared" si="17"/>
        <v>1</v>
      </c>
      <c r="AW72" s="66">
        <f t="shared" si="18"/>
        <v>0</v>
      </c>
      <c r="AX72" s="53">
        <f t="shared" si="19"/>
        <v>6</v>
      </c>
      <c r="AY72" s="153">
        <f t="shared" si="20"/>
        <v>7</v>
      </c>
      <c r="AZ72" s="67">
        <f t="shared" si="21"/>
        <v>0</v>
      </c>
      <c r="BA72" s="67">
        <f t="shared" si="22"/>
        <v>0</v>
      </c>
      <c r="BB72" s="67">
        <f t="shared" si="23"/>
        <v>-2</v>
      </c>
      <c r="BC72" s="153">
        <f t="shared" si="24"/>
        <v>-2</v>
      </c>
      <c r="BD72" s="160">
        <f t="shared" si="25"/>
        <v>-28.571428571428569</v>
      </c>
      <c r="BE72" s="112">
        <v>0</v>
      </c>
      <c r="BF72" s="112">
        <v>0</v>
      </c>
      <c r="BG72" s="68">
        <v>0</v>
      </c>
      <c r="BH72" s="18">
        <v>0</v>
      </c>
      <c r="BI72" s="286">
        <f t="shared" si="26"/>
        <v>-2</v>
      </c>
      <c r="BJ72" s="160">
        <f t="shared" si="27"/>
        <v>-28.571428571428569</v>
      </c>
    </row>
    <row r="73" spans="1:62" s="47" customFormat="1" ht="20.25" customHeight="1" x14ac:dyDescent="0.55000000000000004">
      <c r="A73" s="18">
        <v>64</v>
      </c>
      <c r="B73" s="128" t="s">
        <v>431</v>
      </c>
      <c r="C73" s="60" t="s">
        <v>432</v>
      </c>
      <c r="D73" s="20" t="s">
        <v>423</v>
      </c>
      <c r="E73" s="20" t="s">
        <v>433</v>
      </c>
      <c r="F73" s="20" t="s">
        <v>302</v>
      </c>
      <c r="G73" s="20" t="s">
        <v>303</v>
      </c>
      <c r="H73" s="20" t="s">
        <v>304</v>
      </c>
      <c r="I73" s="18">
        <v>13.8</v>
      </c>
      <c r="J73" s="18" t="s">
        <v>313</v>
      </c>
      <c r="K73" s="18" t="s">
        <v>290</v>
      </c>
      <c r="L73" s="61">
        <v>0</v>
      </c>
      <c r="M73" s="62">
        <v>0</v>
      </c>
      <c r="N73" s="61">
        <v>0</v>
      </c>
      <c r="O73" s="62">
        <v>0</v>
      </c>
      <c r="P73" s="61">
        <v>7</v>
      </c>
      <c r="Q73" s="62">
        <v>1</v>
      </c>
      <c r="R73" s="61">
        <v>8</v>
      </c>
      <c r="S73" s="63">
        <v>1</v>
      </c>
      <c r="T73" s="61">
        <v>6</v>
      </c>
      <c r="U73" s="63">
        <v>1</v>
      </c>
      <c r="V73" s="61">
        <v>5</v>
      </c>
      <c r="W73" s="63">
        <v>1</v>
      </c>
      <c r="X73" s="61">
        <v>9</v>
      </c>
      <c r="Y73" s="63">
        <v>1</v>
      </c>
      <c r="Z73" s="61">
        <v>5</v>
      </c>
      <c r="AA73" s="63">
        <v>1</v>
      </c>
      <c r="AB73" s="61">
        <v>9</v>
      </c>
      <c r="AC73" s="63">
        <v>1</v>
      </c>
      <c r="AD73" s="64">
        <v>0</v>
      </c>
      <c r="AE73" s="65">
        <v>0</v>
      </c>
      <c r="AF73" s="64">
        <v>0</v>
      </c>
      <c r="AG73" s="65">
        <v>0</v>
      </c>
      <c r="AH73" s="64">
        <v>0</v>
      </c>
      <c r="AI73" s="65">
        <v>0</v>
      </c>
      <c r="AJ73" s="64">
        <v>0</v>
      </c>
      <c r="AK73" s="65">
        <v>0</v>
      </c>
      <c r="AL73" s="64">
        <v>0</v>
      </c>
      <c r="AM73" s="65">
        <v>0</v>
      </c>
      <c r="AN73" s="64">
        <v>0</v>
      </c>
      <c r="AO73" s="65">
        <v>0</v>
      </c>
      <c r="AP73" s="157">
        <v>49</v>
      </c>
      <c r="AQ73" s="157">
        <v>7</v>
      </c>
      <c r="AR73" s="18">
        <v>1</v>
      </c>
      <c r="AS73" s="18">
        <v>0</v>
      </c>
      <c r="AT73" s="18">
        <v>4</v>
      </c>
      <c r="AU73" s="153">
        <f t="shared" si="16"/>
        <v>5</v>
      </c>
      <c r="AV73" s="66">
        <f t="shared" si="17"/>
        <v>1</v>
      </c>
      <c r="AW73" s="66">
        <f t="shared" si="18"/>
        <v>0</v>
      </c>
      <c r="AX73" s="53">
        <f t="shared" si="19"/>
        <v>6</v>
      </c>
      <c r="AY73" s="153">
        <f t="shared" si="20"/>
        <v>7</v>
      </c>
      <c r="AZ73" s="67">
        <f t="shared" si="21"/>
        <v>0</v>
      </c>
      <c r="BA73" s="67">
        <f t="shared" si="22"/>
        <v>0</v>
      </c>
      <c r="BB73" s="67">
        <f t="shared" si="23"/>
        <v>-2</v>
      </c>
      <c r="BC73" s="153">
        <f t="shared" si="24"/>
        <v>-2</v>
      </c>
      <c r="BD73" s="160">
        <f t="shared" si="25"/>
        <v>-28.571428571428569</v>
      </c>
      <c r="BE73" s="112">
        <v>0</v>
      </c>
      <c r="BF73" s="112">
        <v>0</v>
      </c>
      <c r="BG73" s="68">
        <v>0</v>
      </c>
      <c r="BH73" s="18">
        <v>0</v>
      </c>
      <c r="BI73" s="286">
        <f t="shared" si="26"/>
        <v>-2</v>
      </c>
      <c r="BJ73" s="160">
        <f t="shared" si="27"/>
        <v>-28.571428571428569</v>
      </c>
    </row>
    <row r="74" spans="1:62" s="47" customFormat="1" ht="20.25" customHeight="1" x14ac:dyDescent="0.55000000000000004">
      <c r="A74" s="18">
        <v>65</v>
      </c>
      <c r="B74" s="128" t="s">
        <v>538</v>
      </c>
      <c r="C74" s="60" t="s">
        <v>539</v>
      </c>
      <c r="D74" s="20" t="s">
        <v>532</v>
      </c>
      <c r="E74" s="20" t="s">
        <v>532</v>
      </c>
      <c r="F74" s="20" t="s">
        <v>302</v>
      </c>
      <c r="G74" s="20" t="s">
        <v>303</v>
      </c>
      <c r="H74" s="20" t="s">
        <v>304</v>
      </c>
      <c r="I74" s="18">
        <v>30.5</v>
      </c>
      <c r="J74" s="18" t="s">
        <v>334</v>
      </c>
      <c r="K74" s="18" t="s">
        <v>290</v>
      </c>
      <c r="L74" s="61">
        <v>0</v>
      </c>
      <c r="M74" s="62">
        <v>0</v>
      </c>
      <c r="N74" s="61">
        <v>10</v>
      </c>
      <c r="O74" s="62">
        <v>1</v>
      </c>
      <c r="P74" s="61">
        <v>4</v>
      </c>
      <c r="Q74" s="62">
        <v>1</v>
      </c>
      <c r="R74" s="61">
        <v>13</v>
      </c>
      <c r="S74" s="63">
        <v>1</v>
      </c>
      <c r="T74" s="61">
        <v>7</v>
      </c>
      <c r="U74" s="63">
        <v>1</v>
      </c>
      <c r="V74" s="61">
        <v>10</v>
      </c>
      <c r="W74" s="63">
        <v>1</v>
      </c>
      <c r="X74" s="61">
        <v>9</v>
      </c>
      <c r="Y74" s="63">
        <v>1</v>
      </c>
      <c r="Z74" s="61">
        <v>13</v>
      </c>
      <c r="AA74" s="63">
        <v>1</v>
      </c>
      <c r="AB74" s="61">
        <v>11</v>
      </c>
      <c r="AC74" s="63">
        <v>1</v>
      </c>
      <c r="AD74" s="64">
        <v>0</v>
      </c>
      <c r="AE74" s="65">
        <v>0</v>
      </c>
      <c r="AF74" s="64">
        <v>0</v>
      </c>
      <c r="AG74" s="65">
        <v>0</v>
      </c>
      <c r="AH74" s="64">
        <v>0</v>
      </c>
      <c r="AI74" s="65">
        <v>0</v>
      </c>
      <c r="AJ74" s="64">
        <v>0</v>
      </c>
      <c r="AK74" s="65">
        <v>0</v>
      </c>
      <c r="AL74" s="64">
        <v>0</v>
      </c>
      <c r="AM74" s="65">
        <v>0</v>
      </c>
      <c r="AN74" s="64">
        <v>0</v>
      </c>
      <c r="AO74" s="65">
        <v>0</v>
      </c>
      <c r="AP74" s="157">
        <v>77</v>
      </c>
      <c r="AQ74" s="157">
        <v>8</v>
      </c>
      <c r="AR74" s="18">
        <v>1</v>
      </c>
      <c r="AS74" s="18">
        <v>0</v>
      </c>
      <c r="AT74" s="18">
        <v>4</v>
      </c>
      <c r="AU74" s="153">
        <f t="shared" ref="AU74:AU105" si="28">SUM(AR74:AT74)</f>
        <v>5</v>
      </c>
      <c r="AV74" s="66">
        <f t="shared" ref="AV74:AV105" si="29">IF(AP74&lt;1,0,IF(OR(AND(K74="ป.ปกติ",AP74&lt;=40),K74=""),0,1))</f>
        <v>1</v>
      </c>
      <c r="AW74" s="66">
        <f t="shared" ref="AW74:AW105" si="30">IF(AP74&lt;=119,0,IF(AP74&lt;=719,1,IF(AP74&lt;=1079,2,IF(AP74&lt;=1679,3,4))))</f>
        <v>0</v>
      </c>
      <c r="AX74" s="53">
        <f t="shared" ref="AX74:AX101" si="31">IF(AP74&lt;1,0,IF(AND((L74+N74+P74+R74+T74+V74+X74+Z74+AB74)&lt;=40,(L74+N74+P74+R74+T74+V74+X74+Z74+AB74)&gt;0,(AP74)&lt;120),"กรอก",ROUND((IF(AP74&lt;120,((IF((L74+N74+P74+R74+T74+V74+X74+Z74+AB74)=0,0,(IF((L74+N74+P74+R74+T74+V74+X74+Z74+AB74)&lt;=80,6,8))))+((((AE74+AG74+AI74)*30)/20)+(((AK74+AM74+AO74)*35)/20))),(((M74+O74+Q74)*20)/20)+(((S74+U74+W74+Y74+AA74+AC74)*25)/20)+(((AE74+AG74+AI74)*30)/20)+(((AK74+AM74+AO74)*35)/20))),0)))</f>
        <v>6</v>
      </c>
      <c r="AY74" s="153">
        <f t="shared" ref="AY74:AY105" si="32">SUM(AV74:AX74)</f>
        <v>7</v>
      </c>
      <c r="AZ74" s="67">
        <f t="shared" ref="AZ74:AZ105" si="33">SUM(AR74)-AV74</f>
        <v>0</v>
      </c>
      <c r="BA74" s="67">
        <f t="shared" ref="BA74:BA105" si="34">SUM(AS74)-AW74</f>
        <v>0</v>
      </c>
      <c r="BB74" s="67">
        <f t="shared" ref="BB74:BB105" si="35">SUM(AT74)-AX74</f>
        <v>-2</v>
      </c>
      <c r="BC74" s="153">
        <f t="shared" ref="BC74:BC105" si="36">SUM(AU74)-AY74</f>
        <v>-2</v>
      </c>
      <c r="BD74" s="160">
        <f t="shared" ref="BD74:BD105" si="37">IFERROR(SUM(BC74)/AY74*100,0)</f>
        <v>-28.571428571428569</v>
      </c>
      <c r="BE74" s="112">
        <v>0</v>
      </c>
      <c r="BF74" s="112">
        <v>0</v>
      </c>
      <c r="BG74" s="68">
        <v>0</v>
      </c>
      <c r="BH74" s="18">
        <v>0</v>
      </c>
      <c r="BI74" s="286">
        <f t="shared" ref="BI74:BI105" si="38">SUM(BC74-BE74+BF74+BG74+BH74)</f>
        <v>-2</v>
      </c>
      <c r="BJ74" s="160">
        <f t="shared" ref="BJ74:BJ105" si="39">SUM(BI74/AY74*100)</f>
        <v>-28.571428571428569</v>
      </c>
    </row>
    <row r="75" spans="1:62" s="47" customFormat="1" ht="20.25" customHeight="1" x14ac:dyDescent="0.55000000000000004">
      <c r="A75" s="18">
        <v>66</v>
      </c>
      <c r="B75" s="128" t="s">
        <v>316</v>
      </c>
      <c r="C75" s="60" t="s">
        <v>317</v>
      </c>
      <c r="D75" s="20" t="s">
        <v>311</v>
      </c>
      <c r="E75" s="20" t="s">
        <v>301</v>
      </c>
      <c r="F75" s="20" t="s">
        <v>302</v>
      </c>
      <c r="G75" s="20" t="s">
        <v>303</v>
      </c>
      <c r="H75" s="20" t="s">
        <v>304</v>
      </c>
      <c r="I75" s="18">
        <v>30</v>
      </c>
      <c r="J75" s="18" t="s">
        <v>313</v>
      </c>
      <c r="K75" s="18" t="s">
        <v>290</v>
      </c>
      <c r="L75" s="61">
        <v>0</v>
      </c>
      <c r="M75" s="62">
        <v>0</v>
      </c>
      <c r="N75" s="61">
        <v>4</v>
      </c>
      <c r="O75" s="62">
        <v>1</v>
      </c>
      <c r="P75" s="61">
        <v>12</v>
      </c>
      <c r="Q75" s="62">
        <v>1</v>
      </c>
      <c r="R75" s="61">
        <v>12</v>
      </c>
      <c r="S75" s="63">
        <v>1</v>
      </c>
      <c r="T75" s="61">
        <v>6</v>
      </c>
      <c r="U75" s="63">
        <v>1</v>
      </c>
      <c r="V75" s="61">
        <v>12</v>
      </c>
      <c r="W75" s="63">
        <v>1</v>
      </c>
      <c r="X75" s="61">
        <v>10</v>
      </c>
      <c r="Y75" s="63">
        <v>1</v>
      </c>
      <c r="Z75" s="61">
        <v>9</v>
      </c>
      <c r="AA75" s="63">
        <v>1</v>
      </c>
      <c r="AB75" s="61">
        <v>7</v>
      </c>
      <c r="AC75" s="63">
        <v>1</v>
      </c>
      <c r="AD75" s="64">
        <v>0</v>
      </c>
      <c r="AE75" s="65">
        <v>0</v>
      </c>
      <c r="AF75" s="64">
        <v>0</v>
      </c>
      <c r="AG75" s="65">
        <v>0</v>
      </c>
      <c r="AH75" s="64">
        <v>0</v>
      </c>
      <c r="AI75" s="65">
        <v>0</v>
      </c>
      <c r="AJ75" s="64">
        <v>0</v>
      </c>
      <c r="AK75" s="65">
        <v>0</v>
      </c>
      <c r="AL75" s="64">
        <v>0</v>
      </c>
      <c r="AM75" s="65">
        <v>0</v>
      </c>
      <c r="AN75" s="64">
        <v>0</v>
      </c>
      <c r="AO75" s="65">
        <v>0</v>
      </c>
      <c r="AP75" s="157">
        <v>72</v>
      </c>
      <c r="AQ75" s="157">
        <v>8</v>
      </c>
      <c r="AR75" s="18">
        <v>1</v>
      </c>
      <c r="AS75" s="18">
        <v>0</v>
      </c>
      <c r="AT75" s="18">
        <v>4</v>
      </c>
      <c r="AU75" s="153">
        <f t="shared" si="28"/>
        <v>5</v>
      </c>
      <c r="AV75" s="66">
        <f t="shared" si="29"/>
        <v>1</v>
      </c>
      <c r="AW75" s="66">
        <f t="shared" si="30"/>
        <v>0</v>
      </c>
      <c r="AX75" s="53">
        <f t="shared" si="31"/>
        <v>6</v>
      </c>
      <c r="AY75" s="153">
        <f t="shared" si="32"/>
        <v>7</v>
      </c>
      <c r="AZ75" s="67">
        <f t="shared" si="33"/>
        <v>0</v>
      </c>
      <c r="BA75" s="67">
        <f t="shared" si="34"/>
        <v>0</v>
      </c>
      <c r="BB75" s="67">
        <f t="shared" si="35"/>
        <v>-2</v>
      </c>
      <c r="BC75" s="153">
        <f t="shared" si="36"/>
        <v>-2</v>
      </c>
      <c r="BD75" s="160">
        <f t="shared" si="37"/>
        <v>-28.571428571428569</v>
      </c>
      <c r="BE75" s="112">
        <v>0</v>
      </c>
      <c r="BF75" s="112">
        <v>0</v>
      </c>
      <c r="BG75" s="68">
        <v>0</v>
      </c>
      <c r="BH75" s="18">
        <v>0</v>
      </c>
      <c r="BI75" s="286">
        <f t="shared" si="38"/>
        <v>-2</v>
      </c>
      <c r="BJ75" s="160">
        <f t="shared" si="39"/>
        <v>-28.571428571428569</v>
      </c>
    </row>
    <row r="76" spans="1:62" s="47" customFormat="1" ht="20.25" customHeight="1" x14ac:dyDescent="0.55000000000000004">
      <c r="A76" s="18">
        <v>67</v>
      </c>
      <c r="B76" s="128" t="s">
        <v>429</v>
      </c>
      <c r="C76" s="60" t="s">
        <v>430</v>
      </c>
      <c r="D76" s="20" t="s">
        <v>423</v>
      </c>
      <c r="E76" s="20" t="s">
        <v>308</v>
      </c>
      <c r="F76" s="20" t="s">
        <v>302</v>
      </c>
      <c r="G76" s="20" t="s">
        <v>303</v>
      </c>
      <c r="H76" s="20" t="s">
        <v>304</v>
      </c>
      <c r="I76" s="18">
        <v>16</v>
      </c>
      <c r="J76" s="18" t="s">
        <v>313</v>
      </c>
      <c r="K76" s="18" t="s">
        <v>290</v>
      </c>
      <c r="L76" s="61">
        <v>6</v>
      </c>
      <c r="M76" s="62">
        <v>1</v>
      </c>
      <c r="N76" s="61">
        <v>5</v>
      </c>
      <c r="O76" s="62">
        <v>1</v>
      </c>
      <c r="P76" s="61">
        <v>7</v>
      </c>
      <c r="Q76" s="62">
        <v>1</v>
      </c>
      <c r="R76" s="61">
        <v>8</v>
      </c>
      <c r="S76" s="63">
        <v>1</v>
      </c>
      <c r="T76" s="61">
        <v>11</v>
      </c>
      <c r="U76" s="63">
        <v>1</v>
      </c>
      <c r="V76" s="61">
        <v>9</v>
      </c>
      <c r="W76" s="63">
        <v>1</v>
      </c>
      <c r="X76" s="61">
        <v>8</v>
      </c>
      <c r="Y76" s="63">
        <v>1</v>
      </c>
      <c r="Z76" s="61">
        <v>13</v>
      </c>
      <c r="AA76" s="63">
        <v>1</v>
      </c>
      <c r="AB76" s="61">
        <v>4</v>
      </c>
      <c r="AC76" s="63">
        <v>1</v>
      </c>
      <c r="AD76" s="64">
        <v>0</v>
      </c>
      <c r="AE76" s="65">
        <v>0</v>
      </c>
      <c r="AF76" s="64">
        <v>0</v>
      </c>
      <c r="AG76" s="65">
        <v>0</v>
      </c>
      <c r="AH76" s="64">
        <v>0</v>
      </c>
      <c r="AI76" s="65">
        <v>0</v>
      </c>
      <c r="AJ76" s="64">
        <v>0</v>
      </c>
      <c r="AK76" s="65">
        <v>0</v>
      </c>
      <c r="AL76" s="64">
        <v>0</v>
      </c>
      <c r="AM76" s="65">
        <v>0</v>
      </c>
      <c r="AN76" s="64">
        <v>0</v>
      </c>
      <c r="AO76" s="65">
        <v>0</v>
      </c>
      <c r="AP76" s="157">
        <v>71</v>
      </c>
      <c r="AQ76" s="157">
        <v>9</v>
      </c>
      <c r="AR76" s="18">
        <v>1</v>
      </c>
      <c r="AS76" s="18">
        <v>0</v>
      </c>
      <c r="AT76" s="18">
        <v>4</v>
      </c>
      <c r="AU76" s="153">
        <f t="shared" si="28"/>
        <v>5</v>
      </c>
      <c r="AV76" s="66">
        <f t="shared" si="29"/>
        <v>1</v>
      </c>
      <c r="AW76" s="66">
        <f t="shared" si="30"/>
        <v>0</v>
      </c>
      <c r="AX76" s="53">
        <f t="shared" si="31"/>
        <v>6</v>
      </c>
      <c r="AY76" s="153">
        <f t="shared" si="32"/>
        <v>7</v>
      </c>
      <c r="AZ76" s="67">
        <f t="shared" si="33"/>
        <v>0</v>
      </c>
      <c r="BA76" s="67">
        <f t="shared" si="34"/>
        <v>0</v>
      </c>
      <c r="BB76" s="67">
        <f t="shared" si="35"/>
        <v>-2</v>
      </c>
      <c r="BC76" s="153">
        <f t="shared" si="36"/>
        <v>-2</v>
      </c>
      <c r="BD76" s="160">
        <f t="shared" si="37"/>
        <v>-28.571428571428569</v>
      </c>
      <c r="BE76" s="112">
        <v>0</v>
      </c>
      <c r="BF76" s="112">
        <v>0</v>
      </c>
      <c r="BG76" s="68">
        <v>0</v>
      </c>
      <c r="BH76" s="18">
        <v>0</v>
      </c>
      <c r="BI76" s="286">
        <f t="shared" si="38"/>
        <v>-2</v>
      </c>
      <c r="BJ76" s="160">
        <f t="shared" si="39"/>
        <v>-28.571428571428569</v>
      </c>
    </row>
    <row r="77" spans="1:62" s="47" customFormat="1" ht="20.25" customHeight="1" x14ac:dyDescent="0.55000000000000004">
      <c r="A77" s="18">
        <v>68</v>
      </c>
      <c r="B77" s="128" t="s">
        <v>576</v>
      </c>
      <c r="C77" s="60" t="s">
        <v>594</v>
      </c>
      <c r="D77" s="20" t="s">
        <v>445</v>
      </c>
      <c r="E77" s="20" t="s">
        <v>308</v>
      </c>
      <c r="F77" s="20" t="s">
        <v>302</v>
      </c>
      <c r="G77" s="20" t="s">
        <v>303</v>
      </c>
      <c r="H77" s="20" t="s">
        <v>304</v>
      </c>
      <c r="I77" s="18">
        <v>20.6</v>
      </c>
      <c r="J77" s="18" t="s">
        <v>305</v>
      </c>
      <c r="K77" s="18" t="s">
        <v>290</v>
      </c>
      <c r="L77" s="61">
        <v>0</v>
      </c>
      <c r="M77" s="62">
        <v>0</v>
      </c>
      <c r="N77" s="61">
        <v>0</v>
      </c>
      <c r="O77" s="62">
        <v>0</v>
      </c>
      <c r="P77" s="61">
        <v>0</v>
      </c>
      <c r="Q77" s="62">
        <v>0</v>
      </c>
      <c r="R77" s="61">
        <v>17</v>
      </c>
      <c r="S77" s="63">
        <v>1</v>
      </c>
      <c r="T77" s="61">
        <v>13</v>
      </c>
      <c r="U77" s="63">
        <v>1</v>
      </c>
      <c r="V77" s="61">
        <v>11</v>
      </c>
      <c r="W77" s="63">
        <v>1</v>
      </c>
      <c r="X77" s="61">
        <v>12</v>
      </c>
      <c r="Y77" s="63">
        <v>1</v>
      </c>
      <c r="Z77" s="61">
        <v>7</v>
      </c>
      <c r="AA77" s="63">
        <v>1</v>
      </c>
      <c r="AB77" s="61">
        <v>11</v>
      </c>
      <c r="AC77" s="63">
        <v>1</v>
      </c>
      <c r="AD77" s="64">
        <v>0</v>
      </c>
      <c r="AE77" s="65">
        <v>0</v>
      </c>
      <c r="AF77" s="64">
        <v>0</v>
      </c>
      <c r="AG77" s="65">
        <v>0</v>
      </c>
      <c r="AH77" s="64">
        <v>0</v>
      </c>
      <c r="AI77" s="65">
        <v>0</v>
      </c>
      <c r="AJ77" s="64">
        <v>0</v>
      </c>
      <c r="AK77" s="65">
        <v>0</v>
      </c>
      <c r="AL77" s="64">
        <v>0</v>
      </c>
      <c r="AM77" s="65">
        <v>0</v>
      </c>
      <c r="AN77" s="64">
        <v>0</v>
      </c>
      <c r="AO77" s="65">
        <v>0</v>
      </c>
      <c r="AP77" s="157">
        <v>71</v>
      </c>
      <c r="AQ77" s="157">
        <v>6</v>
      </c>
      <c r="AR77" s="18">
        <v>1</v>
      </c>
      <c r="AS77" s="18">
        <v>0</v>
      </c>
      <c r="AT77" s="18">
        <v>4</v>
      </c>
      <c r="AU77" s="153">
        <f t="shared" si="28"/>
        <v>5</v>
      </c>
      <c r="AV77" s="66">
        <f t="shared" si="29"/>
        <v>1</v>
      </c>
      <c r="AW77" s="66">
        <f t="shared" si="30"/>
        <v>0</v>
      </c>
      <c r="AX77" s="53">
        <f t="shared" si="31"/>
        <v>6</v>
      </c>
      <c r="AY77" s="153">
        <f t="shared" si="32"/>
        <v>7</v>
      </c>
      <c r="AZ77" s="67">
        <f t="shared" si="33"/>
        <v>0</v>
      </c>
      <c r="BA77" s="67">
        <f t="shared" si="34"/>
        <v>0</v>
      </c>
      <c r="BB77" s="67">
        <f t="shared" si="35"/>
        <v>-2</v>
      </c>
      <c r="BC77" s="153">
        <f t="shared" si="36"/>
        <v>-2</v>
      </c>
      <c r="BD77" s="160">
        <f t="shared" si="37"/>
        <v>-28.571428571428569</v>
      </c>
      <c r="BE77" s="112">
        <v>0</v>
      </c>
      <c r="BF77" s="112">
        <v>0</v>
      </c>
      <c r="BG77" s="68">
        <v>0</v>
      </c>
      <c r="BH77" s="18">
        <v>0</v>
      </c>
      <c r="BI77" s="286">
        <f t="shared" si="38"/>
        <v>-2</v>
      </c>
      <c r="BJ77" s="160">
        <f t="shared" si="39"/>
        <v>-28.571428571428569</v>
      </c>
    </row>
    <row r="78" spans="1:62" s="47" customFormat="1" ht="20.25" customHeight="1" x14ac:dyDescent="0.55000000000000004">
      <c r="A78" s="18">
        <v>69</v>
      </c>
      <c r="B78" s="128" t="s">
        <v>380</v>
      </c>
      <c r="C78" s="60" t="s">
        <v>381</v>
      </c>
      <c r="D78" s="20" t="s">
        <v>377</v>
      </c>
      <c r="E78" s="20" t="s">
        <v>308</v>
      </c>
      <c r="F78" s="20" t="s">
        <v>302</v>
      </c>
      <c r="G78" s="20" t="s">
        <v>303</v>
      </c>
      <c r="H78" s="20" t="s">
        <v>304</v>
      </c>
      <c r="I78" s="18">
        <v>5</v>
      </c>
      <c r="J78" s="18" t="s">
        <v>313</v>
      </c>
      <c r="K78" s="18" t="s">
        <v>290</v>
      </c>
      <c r="L78" s="61">
        <v>7</v>
      </c>
      <c r="M78" s="62">
        <v>1</v>
      </c>
      <c r="N78" s="61">
        <v>9</v>
      </c>
      <c r="O78" s="62">
        <v>1</v>
      </c>
      <c r="P78" s="61">
        <v>8</v>
      </c>
      <c r="Q78" s="62">
        <v>1</v>
      </c>
      <c r="R78" s="61">
        <v>8</v>
      </c>
      <c r="S78" s="63">
        <v>1</v>
      </c>
      <c r="T78" s="61">
        <v>11</v>
      </c>
      <c r="U78" s="63">
        <v>1</v>
      </c>
      <c r="V78" s="61">
        <v>5</v>
      </c>
      <c r="W78" s="63">
        <v>1</v>
      </c>
      <c r="X78" s="61">
        <v>4</v>
      </c>
      <c r="Y78" s="63">
        <v>1</v>
      </c>
      <c r="Z78" s="61">
        <v>7</v>
      </c>
      <c r="AA78" s="63">
        <v>1</v>
      </c>
      <c r="AB78" s="61">
        <v>9</v>
      </c>
      <c r="AC78" s="63">
        <v>1</v>
      </c>
      <c r="AD78" s="64">
        <v>0</v>
      </c>
      <c r="AE78" s="65">
        <v>0</v>
      </c>
      <c r="AF78" s="64">
        <v>0</v>
      </c>
      <c r="AG78" s="65">
        <v>0</v>
      </c>
      <c r="AH78" s="64">
        <v>0</v>
      </c>
      <c r="AI78" s="65">
        <v>0</v>
      </c>
      <c r="AJ78" s="64">
        <v>0</v>
      </c>
      <c r="AK78" s="65">
        <v>0</v>
      </c>
      <c r="AL78" s="64">
        <v>0</v>
      </c>
      <c r="AM78" s="65">
        <v>0</v>
      </c>
      <c r="AN78" s="64">
        <v>0</v>
      </c>
      <c r="AO78" s="65">
        <v>0</v>
      </c>
      <c r="AP78" s="157">
        <v>68</v>
      </c>
      <c r="AQ78" s="157">
        <v>9</v>
      </c>
      <c r="AR78" s="18">
        <v>1</v>
      </c>
      <c r="AS78" s="18">
        <v>0</v>
      </c>
      <c r="AT78" s="18">
        <v>4</v>
      </c>
      <c r="AU78" s="153">
        <f t="shared" si="28"/>
        <v>5</v>
      </c>
      <c r="AV78" s="66">
        <f t="shared" si="29"/>
        <v>1</v>
      </c>
      <c r="AW78" s="66">
        <f t="shared" si="30"/>
        <v>0</v>
      </c>
      <c r="AX78" s="53">
        <f t="shared" si="31"/>
        <v>6</v>
      </c>
      <c r="AY78" s="153">
        <f t="shared" si="32"/>
        <v>7</v>
      </c>
      <c r="AZ78" s="67">
        <f t="shared" si="33"/>
        <v>0</v>
      </c>
      <c r="BA78" s="67">
        <f t="shared" si="34"/>
        <v>0</v>
      </c>
      <c r="BB78" s="67">
        <f t="shared" si="35"/>
        <v>-2</v>
      </c>
      <c r="BC78" s="153">
        <f t="shared" si="36"/>
        <v>-2</v>
      </c>
      <c r="BD78" s="160">
        <f t="shared" si="37"/>
        <v>-28.571428571428569</v>
      </c>
      <c r="BE78" s="112">
        <v>0</v>
      </c>
      <c r="BF78" s="112">
        <v>0</v>
      </c>
      <c r="BG78" s="68">
        <v>0</v>
      </c>
      <c r="BH78" s="18">
        <v>0</v>
      </c>
      <c r="BI78" s="286">
        <f t="shared" si="38"/>
        <v>-2</v>
      </c>
      <c r="BJ78" s="160">
        <f t="shared" si="39"/>
        <v>-28.571428571428569</v>
      </c>
    </row>
    <row r="79" spans="1:62" s="47" customFormat="1" ht="20.25" customHeight="1" x14ac:dyDescent="0.55000000000000004">
      <c r="A79" s="18">
        <v>70</v>
      </c>
      <c r="B79" s="128" t="s">
        <v>520</v>
      </c>
      <c r="C79" s="60" t="s">
        <v>521</v>
      </c>
      <c r="D79" s="20" t="s">
        <v>506</v>
      </c>
      <c r="E79" s="20" t="s">
        <v>506</v>
      </c>
      <c r="F79" s="20" t="s">
        <v>302</v>
      </c>
      <c r="G79" s="20" t="s">
        <v>303</v>
      </c>
      <c r="H79" s="20" t="s">
        <v>304</v>
      </c>
      <c r="I79" s="18">
        <v>12</v>
      </c>
      <c r="J79" s="18" t="s">
        <v>334</v>
      </c>
      <c r="K79" s="18" t="s">
        <v>290</v>
      </c>
      <c r="L79" s="61">
        <v>4</v>
      </c>
      <c r="M79" s="62">
        <v>1</v>
      </c>
      <c r="N79" s="61">
        <v>8</v>
      </c>
      <c r="O79" s="62">
        <v>1</v>
      </c>
      <c r="P79" s="61">
        <v>8</v>
      </c>
      <c r="Q79" s="62">
        <v>1</v>
      </c>
      <c r="R79" s="61">
        <v>7</v>
      </c>
      <c r="S79" s="63">
        <v>1</v>
      </c>
      <c r="T79" s="61">
        <v>7</v>
      </c>
      <c r="U79" s="63">
        <v>1</v>
      </c>
      <c r="V79" s="61">
        <v>12</v>
      </c>
      <c r="W79" s="63">
        <v>1</v>
      </c>
      <c r="X79" s="61">
        <v>3</v>
      </c>
      <c r="Y79" s="63">
        <v>1</v>
      </c>
      <c r="Z79" s="61">
        <v>10</v>
      </c>
      <c r="AA79" s="63">
        <v>1</v>
      </c>
      <c r="AB79" s="61">
        <v>7</v>
      </c>
      <c r="AC79" s="63">
        <v>1</v>
      </c>
      <c r="AD79" s="64">
        <v>0</v>
      </c>
      <c r="AE79" s="65">
        <v>0</v>
      </c>
      <c r="AF79" s="64">
        <v>0</v>
      </c>
      <c r="AG79" s="65">
        <v>0</v>
      </c>
      <c r="AH79" s="64">
        <v>0</v>
      </c>
      <c r="AI79" s="65">
        <v>0</v>
      </c>
      <c r="AJ79" s="64">
        <v>0</v>
      </c>
      <c r="AK79" s="65">
        <v>0</v>
      </c>
      <c r="AL79" s="64">
        <v>0</v>
      </c>
      <c r="AM79" s="65">
        <v>0</v>
      </c>
      <c r="AN79" s="64">
        <v>0</v>
      </c>
      <c r="AO79" s="65">
        <v>0</v>
      </c>
      <c r="AP79" s="157">
        <v>66</v>
      </c>
      <c r="AQ79" s="157">
        <v>9</v>
      </c>
      <c r="AR79" s="18">
        <v>1</v>
      </c>
      <c r="AS79" s="18">
        <v>0</v>
      </c>
      <c r="AT79" s="18">
        <v>4</v>
      </c>
      <c r="AU79" s="153">
        <f t="shared" si="28"/>
        <v>5</v>
      </c>
      <c r="AV79" s="66">
        <f t="shared" si="29"/>
        <v>1</v>
      </c>
      <c r="AW79" s="66">
        <f t="shared" si="30"/>
        <v>0</v>
      </c>
      <c r="AX79" s="53">
        <f t="shared" si="31"/>
        <v>6</v>
      </c>
      <c r="AY79" s="153">
        <f t="shared" si="32"/>
        <v>7</v>
      </c>
      <c r="AZ79" s="67">
        <f t="shared" si="33"/>
        <v>0</v>
      </c>
      <c r="BA79" s="67">
        <f t="shared" si="34"/>
        <v>0</v>
      </c>
      <c r="BB79" s="67">
        <f t="shared" si="35"/>
        <v>-2</v>
      </c>
      <c r="BC79" s="153">
        <f t="shared" si="36"/>
        <v>-2</v>
      </c>
      <c r="BD79" s="160">
        <f t="shared" si="37"/>
        <v>-28.571428571428569</v>
      </c>
      <c r="BE79" s="112">
        <v>0</v>
      </c>
      <c r="BF79" s="112">
        <v>0</v>
      </c>
      <c r="BG79" s="68">
        <v>0</v>
      </c>
      <c r="BH79" s="18">
        <v>0</v>
      </c>
      <c r="BI79" s="286">
        <f t="shared" si="38"/>
        <v>-2</v>
      </c>
      <c r="BJ79" s="160">
        <f t="shared" si="39"/>
        <v>-28.571428571428569</v>
      </c>
    </row>
    <row r="80" spans="1:62" s="47" customFormat="1" ht="20.25" customHeight="1" x14ac:dyDescent="0.55000000000000004">
      <c r="A80" s="18">
        <v>71</v>
      </c>
      <c r="B80" s="128" t="s">
        <v>406</v>
      </c>
      <c r="C80" s="60" t="s">
        <v>407</v>
      </c>
      <c r="D80" s="20" t="s">
        <v>307</v>
      </c>
      <c r="E80" s="20" t="s">
        <v>308</v>
      </c>
      <c r="F80" s="20" t="s">
        <v>302</v>
      </c>
      <c r="G80" s="20" t="s">
        <v>303</v>
      </c>
      <c r="H80" s="20" t="s">
        <v>304</v>
      </c>
      <c r="I80" s="18">
        <v>20</v>
      </c>
      <c r="J80" s="18" t="s">
        <v>305</v>
      </c>
      <c r="K80" s="18" t="s">
        <v>290</v>
      </c>
      <c r="L80" s="61">
        <v>0</v>
      </c>
      <c r="M80" s="62">
        <v>0</v>
      </c>
      <c r="N80" s="61">
        <v>9</v>
      </c>
      <c r="O80" s="62">
        <v>1</v>
      </c>
      <c r="P80" s="61">
        <v>10</v>
      </c>
      <c r="Q80" s="62">
        <v>1</v>
      </c>
      <c r="R80" s="61">
        <v>8</v>
      </c>
      <c r="S80" s="63">
        <v>1</v>
      </c>
      <c r="T80" s="61">
        <v>15</v>
      </c>
      <c r="U80" s="63">
        <v>1</v>
      </c>
      <c r="V80" s="61">
        <v>17</v>
      </c>
      <c r="W80" s="63">
        <v>1</v>
      </c>
      <c r="X80" s="61">
        <v>14</v>
      </c>
      <c r="Y80" s="63">
        <v>1</v>
      </c>
      <c r="Z80" s="61">
        <v>15</v>
      </c>
      <c r="AA80" s="63">
        <v>1</v>
      </c>
      <c r="AB80" s="61">
        <v>20</v>
      </c>
      <c r="AC80" s="63">
        <v>1</v>
      </c>
      <c r="AD80" s="64">
        <v>0</v>
      </c>
      <c r="AE80" s="65">
        <v>0</v>
      </c>
      <c r="AF80" s="64">
        <v>0</v>
      </c>
      <c r="AG80" s="65">
        <v>0</v>
      </c>
      <c r="AH80" s="64">
        <v>0</v>
      </c>
      <c r="AI80" s="65">
        <v>0</v>
      </c>
      <c r="AJ80" s="64">
        <v>0</v>
      </c>
      <c r="AK80" s="65">
        <v>0</v>
      </c>
      <c r="AL80" s="64">
        <v>0</v>
      </c>
      <c r="AM80" s="65">
        <v>0</v>
      </c>
      <c r="AN80" s="64">
        <v>0</v>
      </c>
      <c r="AO80" s="65">
        <v>0</v>
      </c>
      <c r="AP80" s="157">
        <v>108</v>
      </c>
      <c r="AQ80" s="157">
        <v>8</v>
      </c>
      <c r="AR80" s="18">
        <v>1</v>
      </c>
      <c r="AS80" s="18">
        <v>0</v>
      </c>
      <c r="AT80" s="18">
        <v>6</v>
      </c>
      <c r="AU80" s="153">
        <f t="shared" si="28"/>
        <v>7</v>
      </c>
      <c r="AV80" s="66">
        <f t="shared" si="29"/>
        <v>1</v>
      </c>
      <c r="AW80" s="66">
        <f t="shared" si="30"/>
        <v>0</v>
      </c>
      <c r="AX80" s="53">
        <f t="shared" si="31"/>
        <v>8</v>
      </c>
      <c r="AY80" s="153">
        <f t="shared" si="32"/>
        <v>9</v>
      </c>
      <c r="AZ80" s="67">
        <f t="shared" si="33"/>
        <v>0</v>
      </c>
      <c r="BA80" s="67">
        <f t="shared" si="34"/>
        <v>0</v>
      </c>
      <c r="BB80" s="67">
        <f t="shared" si="35"/>
        <v>-2</v>
      </c>
      <c r="BC80" s="153">
        <f t="shared" si="36"/>
        <v>-2</v>
      </c>
      <c r="BD80" s="160">
        <f t="shared" si="37"/>
        <v>-22.222222222222221</v>
      </c>
      <c r="BE80" s="112">
        <v>0</v>
      </c>
      <c r="BF80" s="112">
        <v>0</v>
      </c>
      <c r="BG80" s="68">
        <v>0</v>
      </c>
      <c r="BH80" s="18">
        <v>0</v>
      </c>
      <c r="BI80" s="286">
        <f t="shared" si="38"/>
        <v>-2</v>
      </c>
      <c r="BJ80" s="160">
        <f t="shared" si="39"/>
        <v>-22.222222222222221</v>
      </c>
    </row>
    <row r="81" spans="1:62" s="47" customFormat="1" ht="20.25" customHeight="1" x14ac:dyDescent="0.55000000000000004">
      <c r="A81" s="18">
        <v>72</v>
      </c>
      <c r="B81" s="128" t="s">
        <v>497</v>
      </c>
      <c r="C81" s="60" t="s">
        <v>498</v>
      </c>
      <c r="D81" s="20" t="s">
        <v>496</v>
      </c>
      <c r="E81" s="20" t="s">
        <v>462</v>
      </c>
      <c r="F81" s="20" t="s">
        <v>302</v>
      </c>
      <c r="G81" s="20" t="s">
        <v>303</v>
      </c>
      <c r="H81" s="20" t="s">
        <v>304</v>
      </c>
      <c r="I81" s="18">
        <v>60</v>
      </c>
      <c r="J81" s="18" t="s">
        <v>334</v>
      </c>
      <c r="K81" s="18" t="s">
        <v>290</v>
      </c>
      <c r="L81" s="61">
        <v>11</v>
      </c>
      <c r="M81" s="62">
        <v>1</v>
      </c>
      <c r="N81" s="61">
        <v>7</v>
      </c>
      <c r="O81" s="62">
        <v>1</v>
      </c>
      <c r="P81" s="61">
        <v>5</v>
      </c>
      <c r="Q81" s="62">
        <v>1</v>
      </c>
      <c r="R81" s="61">
        <v>11</v>
      </c>
      <c r="S81" s="63">
        <v>1</v>
      </c>
      <c r="T81" s="61">
        <v>7</v>
      </c>
      <c r="U81" s="63">
        <v>1</v>
      </c>
      <c r="V81" s="61">
        <v>7</v>
      </c>
      <c r="W81" s="63">
        <v>1</v>
      </c>
      <c r="X81" s="61">
        <v>4</v>
      </c>
      <c r="Y81" s="63">
        <v>1</v>
      </c>
      <c r="Z81" s="61">
        <v>10</v>
      </c>
      <c r="AA81" s="63">
        <v>1</v>
      </c>
      <c r="AB81" s="61">
        <v>7</v>
      </c>
      <c r="AC81" s="63">
        <v>1</v>
      </c>
      <c r="AD81" s="64">
        <v>0</v>
      </c>
      <c r="AE81" s="65">
        <v>0</v>
      </c>
      <c r="AF81" s="64">
        <v>0</v>
      </c>
      <c r="AG81" s="65">
        <v>0</v>
      </c>
      <c r="AH81" s="64">
        <v>0</v>
      </c>
      <c r="AI81" s="65">
        <v>0</v>
      </c>
      <c r="AJ81" s="64">
        <v>0</v>
      </c>
      <c r="AK81" s="65">
        <v>0</v>
      </c>
      <c r="AL81" s="64">
        <v>0</v>
      </c>
      <c r="AM81" s="65">
        <v>0</v>
      </c>
      <c r="AN81" s="64">
        <v>0</v>
      </c>
      <c r="AO81" s="65">
        <v>0</v>
      </c>
      <c r="AP81" s="157">
        <v>69</v>
      </c>
      <c r="AQ81" s="157">
        <v>9</v>
      </c>
      <c r="AR81" s="18">
        <v>1</v>
      </c>
      <c r="AS81" s="18">
        <v>0</v>
      </c>
      <c r="AT81" s="18">
        <v>4</v>
      </c>
      <c r="AU81" s="153">
        <f t="shared" si="28"/>
        <v>5</v>
      </c>
      <c r="AV81" s="66">
        <f t="shared" si="29"/>
        <v>1</v>
      </c>
      <c r="AW81" s="66">
        <f t="shared" si="30"/>
        <v>0</v>
      </c>
      <c r="AX81" s="53">
        <f t="shared" si="31"/>
        <v>6</v>
      </c>
      <c r="AY81" s="153">
        <f t="shared" si="32"/>
        <v>7</v>
      </c>
      <c r="AZ81" s="67">
        <f t="shared" si="33"/>
        <v>0</v>
      </c>
      <c r="BA81" s="67">
        <f t="shared" si="34"/>
        <v>0</v>
      </c>
      <c r="BB81" s="67">
        <f t="shared" si="35"/>
        <v>-2</v>
      </c>
      <c r="BC81" s="153">
        <f t="shared" si="36"/>
        <v>-2</v>
      </c>
      <c r="BD81" s="160">
        <f t="shared" si="37"/>
        <v>-28.571428571428569</v>
      </c>
      <c r="BE81" s="112">
        <v>0</v>
      </c>
      <c r="BF81" s="112">
        <v>0</v>
      </c>
      <c r="BG81" s="68">
        <v>1</v>
      </c>
      <c r="BH81" s="18">
        <v>0</v>
      </c>
      <c r="BI81" s="286">
        <f t="shared" si="38"/>
        <v>-1</v>
      </c>
      <c r="BJ81" s="160">
        <f t="shared" si="39"/>
        <v>-14.285714285714285</v>
      </c>
    </row>
    <row r="82" spans="1:62" s="47" customFormat="1" ht="20.25" customHeight="1" x14ac:dyDescent="0.55000000000000004">
      <c r="A82" s="18">
        <v>73</v>
      </c>
      <c r="B82" s="128" t="s">
        <v>309</v>
      </c>
      <c r="C82" s="60" t="s">
        <v>310</v>
      </c>
      <c r="D82" s="20" t="s">
        <v>311</v>
      </c>
      <c r="E82" s="20" t="s">
        <v>312</v>
      </c>
      <c r="F82" s="20" t="s">
        <v>302</v>
      </c>
      <c r="G82" s="20" t="s">
        <v>303</v>
      </c>
      <c r="H82" s="20" t="s">
        <v>304</v>
      </c>
      <c r="I82" s="18">
        <v>28.7</v>
      </c>
      <c r="J82" s="18" t="s">
        <v>313</v>
      </c>
      <c r="K82" s="18" t="s">
        <v>290</v>
      </c>
      <c r="L82" s="61">
        <v>0</v>
      </c>
      <c r="M82" s="62">
        <v>0</v>
      </c>
      <c r="N82" s="61">
        <v>0</v>
      </c>
      <c r="O82" s="62">
        <v>0</v>
      </c>
      <c r="P82" s="61">
        <v>1</v>
      </c>
      <c r="Q82" s="62">
        <v>1</v>
      </c>
      <c r="R82" s="61">
        <v>10</v>
      </c>
      <c r="S82" s="63">
        <v>1</v>
      </c>
      <c r="T82" s="61">
        <v>9</v>
      </c>
      <c r="U82" s="63">
        <v>1</v>
      </c>
      <c r="V82" s="61">
        <v>11</v>
      </c>
      <c r="W82" s="63">
        <v>1</v>
      </c>
      <c r="X82" s="61">
        <v>11</v>
      </c>
      <c r="Y82" s="63">
        <v>1</v>
      </c>
      <c r="Z82" s="61">
        <v>10</v>
      </c>
      <c r="AA82" s="63">
        <v>1</v>
      </c>
      <c r="AB82" s="61">
        <v>8</v>
      </c>
      <c r="AC82" s="63">
        <v>1</v>
      </c>
      <c r="AD82" s="64">
        <v>0</v>
      </c>
      <c r="AE82" s="65">
        <v>0</v>
      </c>
      <c r="AF82" s="64">
        <v>0</v>
      </c>
      <c r="AG82" s="65">
        <v>0</v>
      </c>
      <c r="AH82" s="64">
        <v>0</v>
      </c>
      <c r="AI82" s="65">
        <v>0</v>
      </c>
      <c r="AJ82" s="64">
        <v>0</v>
      </c>
      <c r="AK82" s="65">
        <v>0</v>
      </c>
      <c r="AL82" s="64">
        <v>0</v>
      </c>
      <c r="AM82" s="65">
        <v>0</v>
      </c>
      <c r="AN82" s="64">
        <v>0</v>
      </c>
      <c r="AO82" s="65">
        <v>0</v>
      </c>
      <c r="AP82" s="157">
        <f>SUM(L82+N82+P82+R82+T82+V82+X82+Z82+AB82+AD82+AF82+AH82+AJ82+AL82+AN82)</f>
        <v>60</v>
      </c>
      <c r="AQ82" s="157">
        <f>SUM(M82+O82+Q82+S82+U82+W82+Y82+AA82+AC82+AE82+AG82+AI82+AK82+AM82+AO82)</f>
        <v>7</v>
      </c>
      <c r="AR82" s="18">
        <v>1</v>
      </c>
      <c r="AS82" s="18">
        <v>0</v>
      </c>
      <c r="AT82" s="18">
        <v>4</v>
      </c>
      <c r="AU82" s="153">
        <f t="shared" si="28"/>
        <v>5</v>
      </c>
      <c r="AV82" s="66">
        <f t="shared" si="29"/>
        <v>1</v>
      </c>
      <c r="AW82" s="66">
        <f t="shared" si="30"/>
        <v>0</v>
      </c>
      <c r="AX82" s="53">
        <f t="shared" si="31"/>
        <v>6</v>
      </c>
      <c r="AY82" s="153">
        <f t="shared" si="32"/>
        <v>7</v>
      </c>
      <c r="AZ82" s="67">
        <f t="shared" si="33"/>
        <v>0</v>
      </c>
      <c r="BA82" s="67">
        <f t="shared" si="34"/>
        <v>0</v>
      </c>
      <c r="BB82" s="67">
        <f t="shared" si="35"/>
        <v>-2</v>
      </c>
      <c r="BC82" s="153">
        <f t="shared" si="36"/>
        <v>-2</v>
      </c>
      <c r="BD82" s="160">
        <f t="shared" si="37"/>
        <v>-28.571428571428569</v>
      </c>
      <c r="BE82" s="112">
        <v>0</v>
      </c>
      <c r="BF82" s="112">
        <v>0</v>
      </c>
      <c r="BG82" s="18">
        <v>1</v>
      </c>
      <c r="BH82" s="18">
        <v>0</v>
      </c>
      <c r="BI82" s="286">
        <f t="shared" si="38"/>
        <v>-1</v>
      </c>
      <c r="BJ82" s="160">
        <f t="shared" si="39"/>
        <v>-14.285714285714285</v>
      </c>
    </row>
    <row r="83" spans="1:62" s="47" customFormat="1" ht="20.25" customHeight="1" x14ac:dyDescent="0.55000000000000004">
      <c r="A83" s="18">
        <v>74</v>
      </c>
      <c r="B83" s="128" t="s">
        <v>482</v>
      </c>
      <c r="C83" s="60" t="s">
        <v>483</v>
      </c>
      <c r="D83" s="20" t="s">
        <v>473</v>
      </c>
      <c r="E83" s="20" t="s">
        <v>462</v>
      </c>
      <c r="F83" s="20" t="s">
        <v>302</v>
      </c>
      <c r="G83" s="20" t="s">
        <v>303</v>
      </c>
      <c r="H83" s="20" t="s">
        <v>304</v>
      </c>
      <c r="I83" s="18">
        <v>50</v>
      </c>
      <c r="J83" s="18" t="s">
        <v>305</v>
      </c>
      <c r="K83" s="18" t="s">
        <v>290</v>
      </c>
      <c r="L83" s="61">
        <v>1</v>
      </c>
      <c r="M83" s="62">
        <v>1</v>
      </c>
      <c r="N83" s="61">
        <v>10</v>
      </c>
      <c r="O83" s="62">
        <v>1</v>
      </c>
      <c r="P83" s="61">
        <v>5</v>
      </c>
      <c r="Q83" s="62">
        <v>1</v>
      </c>
      <c r="R83" s="61">
        <v>7</v>
      </c>
      <c r="S83" s="63">
        <v>1</v>
      </c>
      <c r="T83" s="61">
        <v>11</v>
      </c>
      <c r="U83" s="63">
        <v>1</v>
      </c>
      <c r="V83" s="61">
        <v>7</v>
      </c>
      <c r="W83" s="63">
        <v>1</v>
      </c>
      <c r="X83" s="61">
        <v>7</v>
      </c>
      <c r="Y83" s="63">
        <v>1</v>
      </c>
      <c r="Z83" s="61">
        <v>2</v>
      </c>
      <c r="AA83" s="63">
        <v>1</v>
      </c>
      <c r="AB83" s="61">
        <v>9</v>
      </c>
      <c r="AC83" s="63">
        <v>1</v>
      </c>
      <c r="AD83" s="64">
        <v>0</v>
      </c>
      <c r="AE83" s="65">
        <v>0</v>
      </c>
      <c r="AF83" s="64">
        <v>0</v>
      </c>
      <c r="AG83" s="65">
        <v>0</v>
      </c>
      <c r="AH83" s="64">
        <v>0</v>
      </c>
      <c r="AI83" s="65">
        <v>0</v>
      </c>
      <c r="AJ83" s="64">
        <v>0</v>
      </c>
      <c r="AK83" s="65">
        <v>0</v>
      </c>
      <c r="AL83" s="64">
        <v>0</v>
      </c>
      <c r="AM83" s="65">
        <v>0</v>
      </c>
      <c r="AN83" s="64">
        <v>0</v>
      </c>
      <c r="AO83" s="65">
        <v>0</v>
      </c>
      <c r="AP83" s="157">
        <v>59</v>
      </c>
      <c r="AQ83" s="157">
        <v>9</v>
      </c>
      <c r="AR83" s="18">
        <v>1</v>
      </c>
      <c r="AS83" s="18">
        <v>0</v>
      </c>
      <c r="AT83" s="18">
        <v>4</v>
      </c>
      <c r="AU83" s="153">
        <f t="shared" si="28"/>
        <v>5</v>
      </c>
      <c r="AV83" s="66">
        <f t="shared" si="29"/>
        <v>1</v>
      </c>
      <c r="AW83" s="66">
        <f t="shared" si="30"/>
        <v>0</v>
      </c>
      <c r="AX83" s="53">
        <f t="shared" si="31"/>
        <v>6</v>
      </c>
      <c r="AY83" s="153">
        <f t="shared" si="32"/>
        <v>7</v>
      </c>
      <c r="AZ83" s="67">
        <f t="shared" si="33"/>
        <v>0</v>
      </c>
      <c r="BA83" s="67">
        <f t="shared" si="34"/>
        <v>0</v>
      </c>
      <c r="BB83" s="67">
        <f t="shared" si="35"/>
        <v>-2</v>
      </c>
      <c r="BC83" s="153">
        <f t="shared" si="36"/>
        <v>-2</v>
      </c>
      <c r="BD83" s="160">
        <f t="shared" si="37"/>
        <v>-28.571428571428569</v>
      </c>
      <c r="BE83" s="112">
        <v>0</v>
      </c>
      <c r="BF83" s="112">
        <v>0</v>
      </c>
      <c r="BG83" s="68">
        <v>1</v>
      </c>
      <c r="BH83" s="18">
        <v>0</v>
      </c>
      <c r="BI83" s="286">
        <f t="shared" si="38"/>
        <v>-1</v>
      </c>
      <c r="BJ83" s="160">
        <f t="shared" si="39"/>
        <v>-14.285714285714285</v>
      </c>
    </row>
    <row r="84" spans="1:62" s="47" customFormat="1" ht="20.25" customHeight="1" x14ac:dyDescent="0.55000000000000004">
      <c r="A84" s="18">
        <v>75</v>
      </c>
      <c r="B84" s="128" t="s">
        <v>545</v>
      </c>
      <c r="C84" s="60" t="s">
        <v>546</v>
      </c>
      <c r="D84" s="20" t="s">
        <v>542</v>
      </c>
      <c r="E84" s="20" t="s">
        <v>532</v>
      </c>
      <c r="F84" s="20" t="s">
        <v>302</v>
      </c>
      <c r="G84" s="20" t="s">
        <v>303</v>
      </c>
      <c r="H84" s="20" t="s">
        <v>304</v>
      </c>
      <c r="I84" s="18">
        <v>25</v>
      </c>
      <c r="J84" s="18" t="s">
        <v>305</v>
      </c>
      <c r="K84" s="18" t="s">
        <v>290</v>
      </c>
      <c r="L84" s="61">
        <v>7</v>
      </c>
      <c r="M84" s="62">
        <v>1</v>
      </c>
      <c r="N84" s="61">
        <v>15</v>
      </c>
      <c r="O84" s="62">
        <v>1</v>
      </c>
      <c r="P84" s="61">
        <v>16</v>
      </c>
      <c r="Q84" s="62">
        <v>1</v>
      </c>
      <c r="R84" s="61">
        <v>11</v>
      </c>
      <c r="S84" s="63">
        <v>1</v>
      </c>
      <c r="T84" s="61">
        <v>13</v>
      </c>
      <c r="U84" s="63">
        <v>1</v>
      </c>
      <c r="V84" s="61">
        <v>15</v>
      </c>
      <c r="W84" s="63">
        <v>1</v>
      </c>
      <c r="X84" s="61">
        <v>10</v>
      </c>
      <c r="Y84" s="63">
        <v>1</v>
      </c>
      <c r="Z84" s="61">
        <v>14</v>
      </c>
      <c r="AA84" s="63">
        <v>1</v>
      </c>
      <c r="AB84" s="61">
        <v>9</v>
      </c>
      <c r="AC84" s="63">
        <v>1</v>
      </c>
      <c r="AD84" s="64">
        <v>0</v>
      </c>
      <c r="AE84" s="65">
        <v>0</v>
      </c>
      <c r="AF84" s="64">
        <v>0</v>
      </c>
      <c r="AG84" s="65">
        <v>0</v>
      </c>
      <c r="AH84" s="64">
        <v>0</v>
      </c>
      <c r="AI84" s="65">
        <v>0</v>
      </c>
      <c r="AJ84" s="64">
        <v>0</v>
      </c>
      <c r="AK84" s="65">
        <v>0</v>
      </c>
      <c r="AL84" s="64">
        <v>0</v>
      </c>
      <c r="AM84" s="65">
        <v>0</v>
      </c>
      <c r="AN84" s="64">
        <v>0</v>
      </c>
      <c r="AO84" s="65">
        <v>0</v>
      </c>
      <c r="AP84" s="157">
        <v>110</v>
      </c>
      <c r="AQ84" s="157">
        <v>9</v>
      </c>
      <c r="AR84" s="18">
        <v>1</v>
      </c>
      <c r="AS84" s="18">
        <v>0</v>
      </c>
      <c r="AT84" s="18">
        <v>6</v>
      </c>
      <c r="AU84" s="153">
        <f t="shared" si="28"/>
        <v>7</v>
      </c>
      <c r="AV84" s="66">
        <f t="shared" si="29"/>
        <v>1</v>
      </c>
      <c r="AW84" s="66">
        <f t="shared" si="30"/>
        <v>0</v>
      </c>
      <c r="AX84" s="53">
        <f t="shared" si="31"/>
        <v>8</v>
      </c>
      <c r="AY84" s="153">
        <f t="shared" si="32"/>
        <v>9</v>
      </c>
      <c r="AZ84" s="67">
        <f t="shared" si="33"/>
        <v>0</v>
      </c>
      <c r="BA84" s="67">
        <f t="shared" si="34"/>
        <v>0</v>
      </c>
      <c r="BB84" s="67">
        <f t="shared" si="35"/>
        <v>-2</v>
      </c>
      <c r="BC84" s="153">
        <f t="shared" si="36"/>
        <v>-2</v>
      </c>
      <c r="BD84" s="160">
        <f t="shared" si="37"/>
        <v>-22.222222222222221</v>
      </c>
      <c r="BE84" s="112">
        <v>0</v>
      </c>
      <c r="BF84" s="112">
        <v>0</v>
      </c>
      <c r="BG84" s="68">
        <v>1</v>
      </c>
      <c r="BH84" s="18">
        <v>0</v>
      </c>
      <c r="BI84" s="286">
        <f t="shared" si="38"/>
        <v>-1</v>
      </c>
      <c r="BJ84" s="160">
        <f t="shared" si="39"/>
        <v>-11.111111111111111</v>
      </c>
    </row>
    <row r="85" spans="1:62" s="47" customFormat="1" ht="20.25" customHeight="1" x14ac:dyDescent="0.55000000000000004">
      <c r="A85" s="18">
        <v>76</v>
      </c>
      <c r="B85" s="129" t="s">
        <v>443</v>
      </c>
      <c r="C85" s="308" t="s">
        <v>444</v>
      </c>
      <c r="D85" s="309" t="s">
        <v>445</v>
      </c>
      <c r="E85" s="309" t="s">
        <v>308</v>
      </c>
      <c r="F85" s="309" t="s">
        <v>302</v>
      </c>
      <c r="G85" s="309" t="s">
        <v>303</v>
      </c>
      <c r="H85" s="309" t="s">
        <v>304</v>
      </c>
      <c r="I85" s="69">
        <v>16</v>
      </c>
      <c r="J85" s="69" t="s">
        <v>305</v>
      </c>
      <c r="K85" s="69" t="s">
        <v>290</v>
      </c>
      <c r="L85" s="310">
        <v>0</v>
      </c>
      <c r="M85" s="311">
        <v>0</v>
      </c>
      <c r="N85" s="310">
        <v>0</v>
      </c>
      <c r="O85" s="311">
        <v>0</v>
      </c>
      <c r="P85" s="310">
        <v>0</v>
      </c>
      <c r="Q85" s="311">
        <v>0</v>
      </c>
      <c r="R85" s="310">
        <v>9</v>
      </c>
      <c r="S85" s="312">
        <v>1</v>
      </c>
      <c r="T85" s="310">
        <v>17</v>
      </c>
      <c r="U85" s="312">
        <v>1</v>
      </c>
      <c r="V85" s="310">
        <v>16</v>
      </c>
      <c r="W85" s="312">
        <v>1</v>
      </c>
      <c r="X85" s="310">
        <v>10</v>
      </c>
      <c r="Y85" s="312">
        <v>1</v>
      </c>
      <c r="Z85" s="310">
        <v>9</v>
      </c>
      <c r="AA85" s="312">
        <v>1</v>
      </c>
      <c r="AB85" s="310">
        <v>12</v>
      </c>
      <c r="AC85" s="312">
        <v>1</v>
      </c>
      <c r="AD85" s="313">
        <v>0</v>
      </c>
      <c r="AE85" s="314">
        <v>0</v>
      </c>
      <c r="AF85" s="313">
        <v>0</v>
      </c>
      <c r="AG85" s="314">
        <v>0</v>
      </c>
      <c r="AH85" s="313">
        <v>0</v>
      </c>
      <c r="AI85" s="314">
        <v>0</v>
      </c>
      <c r="AJ85" s="313">
        <v>0</v>
      </c>
      <c r="AK85" s="314">
        <v>0</v>
      </c>
      <c r="AL85" s="313">
        <v>0</v>
      </c>
      <c r="AM85" s="314">
        <v>0</v>
      </c>
      <c r="AN85" s="313">
        <v>0</v>
      </c>
      <c r="AO85" s="314">
        <v>0</v>
      </c>
      <c r="AP85" s="315">
        <v>73</v>
      </c>
      <c r="AQ85" s="315">
        <v>6</v>
      </c>
      <c r="AR85" s="69">
        <v>1</v>
      </c>
      <c r="AS85" s="69">
        <v>0</v>
      </c>
      <c r="AT85" s="69">
        <v>4</v>
      </c>
      <c r="AU85" s="316">
        <f t="shared" si="28"/>
        <v>5</v>
      </c>
      <c r="AV85" s="317">
        <f t="shared" si="29"/>
        <v>1</v>
      </c>
      <c r="AW85" s="317">
        <f t="shared" si="30"/>
        <v>0</v>
      </c>
      <c r="AX85" s="318">
        <f t="shared" si="31"/>
        <v>6</v>
      </c>
      <c r="AY85" s="316">
        <f t="shared" si="32"/>
        <v>7</v>
      </c>
      <c r="AZ85" s="319">
        <f t="shared" si="33"/>
        <v>0</v>
      </c>
      <c r="BA85" s="319">
        <f t="shared" si="34"/>
        <v>0</v>
      </c>
      <c r="BB85" s="319">
        <f t="shared" si="35"/>
        <v>-2</v>
      </c>
      <c r="BC85" s="316">
        <f t="shared" si="36"/>
        <v>-2</v>
      </c>
      <c r="BD85" s="320">
        <f t="shared" si="37"/>
        <v>-28.571428571428569</v>
      </c>
      <c r="BE85" s="294">
        <v>0</v>
      </c>
      <c r="BF85" s="294">
        <v>0</v>
      </c>
      <c r="BG85" s="306">
        <v>0</v>
      </c>
      <c r="BH85" s="69">
        <v>0</v>
      </c>
      <c r="BI85" s="321">
        <f t="shared" si="38"/>
        <v>-2</v>
      </c>
      <c r="BJ85" s="320">
        <f t="shared" si="39"/>
        <v>-28.571428571428569</v>
      </c>
    </row>
    <row r="86" spans="1:62" s="47" customFormat="1" ht="20.25" customHeight="1" x14ac:dyDescent="0.55000000000000004">
      <c r="A86" s="18">
        <v>77</v>
      </c>
      <c r="B86" s="128" t="s">
        <v>516</v>
      </c>
      <c r="C86" s="60" t="s">
        <v>517</v>
      </c>
      <c r="D86" s="20" t="s">
        <v>505</v>
      </c>
      <c r="E86" s="20" t="s">
        <v>506</v>
      </c>
      <c r="F86" s="20" t="s">
        <v>302</v>
      </c>
      <c r="G86" s="20" t="s">
        <v>303</v>
      </c>
      <c r="H86" s="20" t="s">
        <v>304</v>
      </c>
      <c r="I86" s="18">
        <v>32</v>
      </c>
      <c r="J86" s="18" t="s">
        <v>305</v>
      </c>
      <c r="K86" s="18" t="s">
        <v>290</v>
      </c>
      <c r="L86" s="61">
        <v>0</v>
      </c>
      <c r="M86" s="62">
        <v>0</v>
      </c>
      <c r="N86" s="61">
        <v>15</v>
      </c>
      <c r="O86" s="62">
        <v>1</v>
      </c>
      <c r="P86" s="61">
        <v>9</v>
      </c>
      <c r="Q86" s="62">
        <v>1</v>
      </c>
      <c r="R86" s="61">
        <v>13</v>
      </c>
      <c r="S86" s="63">
        <v>1</v>
      </c>
      <c r="T86" s="61">
        <v>4</v>
      </c>
      <c r="U86" s="63">
        <v>1</v>
      </c>
      <c r="V86" s="61">
        <v>5</v>
      </c>
      <c r="W86" s="63">
        <v>1</v>
      </c>
      <c r="X86" s="61">
        <v>7</v>
      </c>
      <c r="Y86" s="63">
        <v>1</v>
      </c>
      <c r="Z86" s="61">
        <v>10</v>
      </c>
      <c r="AA86" s="63">
        <v>1</v>
      </c>
      <c r="AB86" s="61">
        <v>5</v>
      </c>
      <c r="AC86" s="63">
        <v>1</v>
      </c>
      <c r="AD86" s="64">
        <v>0</v>
      </c>
      <c r="AE86" s="65">
        <v>0</v>
      </c>
      <c r="AF86" s="64">
        <v>0</v>
      </c>
      <c r="AG86" s="65">
        <v>0</v>
      </c>
      <c r="AH86" s="64">
        <v>0</v>
      </c>
      <c r="AI86" s="65">
        <v>0</v>
      </c>
      <c r="AJ86" s="64">
        <v>0</v>
      </c>
      <c r="AK86" s="65">
        <v>0</v>
      </c>
      <c r="AL86" s="64">
        <v>0</v>
      </c>
      <c r="AM86" s="65">
        <v>0</v>
      </c>
      <c r="AN86" s="64">
        <v>0</v>
      </c>
      <c r="AO86" s="65">
        <v>0</v>
      </c>
      <c r="AP86" s="157">
        <v>68</v>
      </c>
      <c r="AQ86" s="157">
        <v>8</v>
      </c>
      <c r="AR86" s="18">
        <v>1</v>
      </c>
      <c r="AS86" s="18">
        <v>0</v>
      </c>
      <c r="AT86" s="18">
        <v>4</v>
      </c>
      <c r="AU86" s="153">
        <f t="shared" si="28"/>
        <v>5</v>
      </c>
      <c r="AV86" s="66">
        <f t="shared" si="29"/>
        <v>1</v>
      </c>
      <c r="AW86" s="66">
        <f t="shared" si="30"/>
        <v>0</v>
      </c>
      <c r="AX86" s="53">
        <f t="shared" si="31"/>
        <v>6</v>
      </c>
      <c r="AY86" s="153">
        <f t="shared" si="32"/>
        <v>7</v>
      </c>
      <c r="AZ86" s="67">
        <f t="shared" si="33"/>
        <v>0</v>
      </c>
      <c r="BA86" s="67">
        <f t="shared" si="34"/>
        <v>0</v>
      </c>
      <c r="BB86" s="67">
        <f t="shared" si="35"/>
        <v>-2</v>
      </c>
      <c r="BC86" s="153">
        <f t="shared" si="36"/>
        <v>-2</v>
      </c>
      <c r="BD86" s="160">
        <f t="shared" si="37"/>
        <v>-28.571428571428569</v>
      </c>
      <c r="BE86" s="112">
        <v>0</v>
      </c>
      <c r="BF86" s="112">
        <v>0</v>
      </c>
      <c r="BG86" s="68">
        <v>1</v>
      </c>
      <c r="BH86" s="18">
        <v>1</v>
      </c>
      <c r="BI86" s="286">
        <f t="shared" si="38"/>
        <v>0</v>
      </c>
      <c r="BJ86" s="160">
        <f t="shared" si="39"/>
        <v>0</v>
      </c>
    </row>
    <row r="87" spans="1:62" s="47" customFormat="1" ht="20.25" customHeight="1" x14ac:dyDescent="0.55000000000000004">
      <c r="A87" s="18">
        <v>78</v>
      </c>
      <c r="B87" s="322" t="s">
        <v>438</v>
      </c>
      <c r="C87" s="323" t="s">
        <v>439</v>
      </c>
      <c r="D87" s="324" t="s">
        <v>440</v>
      </c>
      <c r="E87" s="324" t="s">
        <v>308</v>
      </c>
      <c r="F87" s="324" t="s">
        <v>302</v>
      </c>
      <c r="G87" s="324" t="s">
        <v>303</v>
      </c>
      <c r="H87" s="324" t="s">
        <v>304</v>
      </c>
      <c r="I87" s="307">
        <v>15</v>
      </c>
      <c r="J87" s="307" t="s">
        <v>334</v>
      </c>
      <c r="K87" s="307" t="s">
        <v>291</v>
      </c>
      <c r="L87" s="325">
        <v>3</v>
      </c>
      <c r="M87" s="326">
        <v>1</v>
      </c>
      <c r="N87" s="325">
        <v>4</v>
      </c>
      <c r="O87" s="326">
        <v>1</v>
      </c>
      <c r="P87" s="325">
        <v>6</v>
      </c>
      <c r="Q87" s="326">
        <v>1</v>
      </c>
      <c r="R87" s="325">
        <v>11</v>
      </c>
      <c r="S87" s="327">
        <v>1</v>
      </c>
      <c r="T87" s="325">
        <v>11</v>
      </c>
      <c r="U87" s="327">
        <v>1</v>
      </c>
      <c r="V87" s="325">
        <v>7</v>
      </c>
      <c r="W87" s="327">
        <v>1</v>
      </c>
      <c r="X87" s="325">
        <v>6</v>
      </c>
      <c r="Y87" s="327">
        <v>1</v>
      </c>
      <c r="Z87" s="325">
        <v>6</v>
      </c>
      <c r="AA87" s="327">
        <v>1</v>
      </c>
      <c r="AB87" s="325">
        <v>9</v>
      </c>
      <c r="AC87" s="327">
        <v>1</v>
      </c>
      <c r="AD87" s="328">
        <v>0</v>
      </c>
      <c r="AE87" s="329">
        <v>0</v>
      </c>
      <c r="AF87" s="328">
        <v>0</v>
      </c>
      <c r="AG87" s="329">
        <v>0</v>
      </c>
      <c r="AH87" s="328">
        <v>0</v>
      </c>
      <c r="AI87" s="329">
        <v>0</v>
      </c>
      <c r="AJ87" s="328">
        <v>0</v>
      </c>
      <c r="AK87" s="329">
        <v>0</v>
      </c>
      <c r="AL87" s="328">
        <v>0</v>
      </c>
      <c r="AM87" s="329">
        <v>0</v>
      </c>
      <c r="AN87" s="328">
        <v>0</v>
      </c>
      <c r="AO87" s="329">
        <v>0</v>
      </c>
      <c r="AP87" s="330">
        <v>63</v>
      </c>
      <c r="AQ87" s="330">
        <v>9</v>
      </c>
      <c r="AR87" s="307">
        <v>1</v>
      </c>
      <c r="AS87" s="307">
        <v>0</v>
      </c>
      <c r="AT87" s="307">
        <v>5</v>
      </c>
      <c r="AU87" s="331">
        <f t="shared" si="28"/>
        <v>6</v>
      </c>
      <c r="AV87" s="332">
        <f t="shared" si="29"/>
        <v>1</v>
      </c>
      <c r="AW87" s="332">
        <f t="shared" si="30"/>
        <v>0</v>
      </c>
      <c r="AX87" s="333">
        <f t="shared" si="31"/>
        <v>6</v>
      </c>
      <c r="AY87" s="331">
        <f t="shared" si="32"/>
        <v>7</v>
      </c>
      <c r="AZ87" s="334">
        <f t="shared" si="33"/>
        <v>0</v>
      </c>
      <c r="BA87" s="334">
        <f t="shared" si="34"/>
        <v>0</v>
      </c>
      <c r="BB87" s="334">
        <f t="shared" si="35"/>
        <v>-1</v>
      </c>
      <c r="BC87" s="331">
        <f t="shared" si="36"/>
        <v>-1</v>
      </c>
      <c r="BD87" s="284">
        <f t="shared" si="37"/>
        <v>-14.285714285714285</v>
      </c>
      <c r="BE87" s="335">
        <v>0</v>
      </c>
      <c r="BF87" s="335">
        <v>0</v>
      </c>
      <c r="BG87" s="336">
        <v>1</v>
      </c>
      <c r="BH87" s="307">
        <v>0</v>
      </c>
      <c r="BI87" s="337">
        <f t="shared" si="38"/>
        <v>0</v>
      </c>
      <c r="BJ87" s="284">
        <f t="shared" si="39"/>
        <v>0</v>
      </c>
    </row>
    <row r="88" spans="1:62" s="47" customFormat="1" ht="20.25" customHeight="1" x14ac:dyDescent="0.55000000000000004">
      <c r="A88" s="18">
        <v>79</v>
      </c>
      <c r="B88" s="128" t="s">
        <v>540</v>
      </c>
      <c r="C88" s="60" t="s">
        <v>541</v>
      </c>
      <c r="D88" s="20" t="s">
        <v>542</v>
      </c>
      <c r="E88" s="20" t="s">
        <v>532</v>
      </c>
      <c r="F88" s="20" t="s">
        <v>302</v>
      </c>
      <c r="G88" s="20" t="s">
        <v>303</v>
      </c>
      <c r="H88" s="20" t="s">
        <v>304</v>
      </c>
      <c r="I88" s="18">
        <v>15</v>
      </c>
      <c r="J88" s="18" t="s">
        <v>305</v>
      </c>
      <c r="K88" s="18" t="s">
        <v>291</v>
      </c>
      <c r="L88" s="61">
        <v>10</v>
      </c>
      <c r="M88" s="62">
        <v>1</v>
      </c>
      <c r="N88" s="61">
        <v>21</v>
      </c>
      <c r="O88" s="62">
        <v>1</v>
      </c>
      <c r="P88" s="61">
        <v>30</v>
      </c>
      <c r="Q88" s="62">
        <v>1</v>
      </c>
      <c r="R88" s="61">
        <v>27</v>
      </c>
      <c r="S88" s="63">
        <v>1</v>
      </c>
      <c r="T88" s="61">
        <v>29</v>
      </c>
      <c r="U88" s="63">
        <v>1</v>
      </c>
      <c r="V88" s="61">
        <v>21</v>
      </c>
      <c r="W88" s="63">
        <v>1</v>
      </c>
      <c r="X88" s="61">
        <v>22</v>
      </c>
      <c r="Y88" s="63">
        <v>1</v>
      </c>
      <c r="Z88" s="61">
        <v>26</v>
      </c>
      <c r="AA88" s="63">
        <v>1</v>
      </c>
      <c r="AB88" s="61">
        <v>18</v>
      </c>
      <c r="AC88" s="63">
        <v>1</v>
      </c>
      <c r="AD88" s="64">
        <v>0</v>
      </c>
      <c r="AE88" s="65">
        <v>0</v>
      </c>
      <c r="AF88" s="64">
        <v>0</v>
      </c>
      <c r="AG88" s="65">
        <v>0</v>
      </c>
      <c r="AH88" s="64">
        <v>0</v>
      </c>
      <c r="AI88" s="65">
        <v>0</v>
      </c>
      <c r="AJ88" s="64">
        <v>0</v>
      </c>
      <c r="AK88" s="65">
        <v>0</v>
      </c>
      <c r="AL88" s="64">
        <v>0</v>
      </c>
      <c r="AM88" s="65">
        <v>0</v>
      </c>
      <c r="AN88" s="64">
        <v>0</v>
      </c>
      <c r="AO88" s="65">
        <v>0</v>
      </c>
      <c r="AP88" s="157">
        <v>204</v>
      </c>
      <c r="AQ88" s="157">
        <v>9</v>
      </c>
      <c r="AR88" s="18">
        <v>1</v>
      </c>
      <c r="AS88" s="18">
        <v>0</v>
      </c>
      <c r="AT88" s="18">
        <v>11</v>
      </c>
      <c r="AU88" s="153">
        <f t="shared" si="28"/>
        <v>12</v>
      </c>
      <c r="AV88" s="66">
        <f t="shared" si="29"/>
        <v>1</v>
      </c>
      <c r="AW88" s="66">
        <f t="shared" si="30"/>
        <v>1</v>
      </c>
      <c r="AX88" s="53">
        <f t="shared" si="31"/>
        <v>11</v>
      </c>
      <c r="AY88" s="153">
        <f t="shared" si="32"/>
        <v>13</v>
      </c>
      <c r="AZ88" s="67">
        <f t="shared" si="33"/>
        <v>0</v>
      </c>
      <c r="BA88" s="67">
        <f t="shared" si="34"/>
        <v>-1</v>
      </c>
      <c r="BB88" s="67">
        <f t="shared" si="35"/>
        <v>0</v>
      </c>
      <c r="BC88" s="153">
        <f t="shared" si="36"/>
        <v>-1</v>
      </c>
      <c r="BD88" s="160">
        <f t="shared" si="37"/>
        <v>-7.6923076923076925</v>
      </c>
      <c r="BE88" s="112">
        <v>0</v>
      </c>
      <c r="BF88" s="112">
        <v>0</v>
      </c>
      <c r="BG88" s="68">
        <v>0</v>
      </c>
      <c r="BH88" s="18">
        <v>1</v>
      </c>
      <c r="BI88" s="286">
        <f t="shared" si="38"/>
        <v>0</v>
      </c>
      <c r="BJ88" s="160">
        <f t="shared" si="39"/>
        <v>0</v>
      </c>
    </row>
    <row r="89" spans="1:62" s="47" customFormat="1" ht="20.25" customHeight="1" x14ac:dyDescent="0.55000000000000004">
      <c r="A89" s="18">
        <v>80</v>
      </c>
      <c r="B89" s="128" t="s">
        <v>427</v>
      </c>
      <c r="C89" s="60" t="s">
        <v>428</v>
      </c>
      <c r="D89" s="20" t="s">
        <v>423</v>
      </c>
      <c r="E89" s="20" t="s">
        <v>308</v>
      </c>
      <c r="F89" s="20" t="s">
        <v>302</v>
      </c>
      <c r="G89" s="20" t="s">
        <v>303</v>
      </c>
      <c r="H89" s="20" t="s">
        <v>304</v>
      </c>
      <c r="I89" s="18">
        <v>13</v>
      </c>
      <c r="J89" s="18" t="s">
        <v>313</v>
      </c>
      <c r="K89" s="18" t="s">
        <v>291</v>
      </c>
      <c r="L89" s="61">
        <v>12</v>
      </c>
      <c r="M89" s="62">
        <v>1</v>
      </c>
      <c r="N89" s="61">
        <v>13</v>
      </c>
      <c r="O89" s="62">
        <v>1</v>
      </c>
      <c r="P89" s="61">
        <v>10</v>
      </c>
      <c r="Q89" s="62">
        <v>1</v>
      </c>
      <c r="R89" s="61">
        <v>11</v>
      </c>
      <c r="S89" s="63">
        <v>1</v>
      </c>
      <c r="T89" s="61">
        <v>11</v>
      </c>
      <c r="U89" s="63">
        <v>1</v>
      </c>
      <c r="V89" s="61">
        <v>18</v>
      </c>
      <c r="W89" s="63">
        <v>1</v>
      </c>
      <c r="X89" s="61">
        <v>13</v>
      </c>
      <c r="Y89" s="63">
        <v>1</v>
      </c>
      <c r="Z89" s="61">
        <v>17</v>
      </c>
      <c r="AA89" s="63">
        <v>1</v>
      </c>
      <c r="AB89" s="61">
        <v>14</v>
      </c>
      <c r="AC89" s="63">
        <v>1</v>
      </c>
      <c r="AD89" s="64">
        <v>0</v>
      </c>
      <c r="AE89" s="65">
        <v>0</v>
      </c>
      <c r="AF89" s="64">
        <v>0</v>
      </c>
      <c r="AG89" s="65">
        <v>0</v>
      </c>
      <c r="AH89" s="64">
        <v>0</v>
      </c>
      <c r="AI89" s="65">
        <v>0</v>
      </c>
      <c r="AJ89" s="64">
        <v>0</v>
      </c>
      <c r="AK89" s="65">
        <v>0</v>
      </c>
      <c r="AL89" s="64">
        <v>0</v>
      </c>
      <c r="AM89" s="65">
        <v>0</v>
      </c>
      <c r="AN89" s="64">
        <v>0</v>
      </c>
      <c r="AO89" s="65">
        <v>0</v>
      </c>
      <c r="AP89" s="157">
        <v>119</v>
      </c>
      <c r="AQ89" s="157">
        <v>9</v>
      </c>
      <c r="AR89" s="18">
        <v>1</v>
      </c>
      <c r="AS89" s="18">
        <v>0</v>
      </c>
      <c r="AT89" s="18">
        <v>7</v>
      </c>
      <c r="AU89" s="153">
        <f t="shared" si="28"/>
        <v>8</v>
      </c>
      <c r="AV89" s="66">
        <f t="shared" si="29"/>
        <v>1</v>
      </c>
      <c r="AW89" s="66">
        <f t="shared" si="30"/>
        <v>0</v>
      </c>
      <c r="AX89" s="53">
        <f t="shared" si="31"/>
        <v>8</v>
      </c>
      <c r="AY89" s="153">
        <f t="shared" si="32"/>
        <v>9</v>
      </c>
      <c r="AZ89" s="67">
        <f t="shared" si="33"/>
        <v>0</v>
      </c>
      <c r="BA89" s="67">
        <f t="shared" si="34"/>
        <v>0</v>
      </c>
      <c r="BB89" s="67">
        <f t="shared" si="35"/>
        <v>-1</v>
      </c>
      <c r="BC89" s="153">
        <f t="shared" si="36"/>
        <v>-1</v>
      </c>
      <c r="BD89" s="160">
        <f t="shared" si="37"/>
        <v>-11.111111111111111</v>
      </c>
      <c r="BE89" s="112">
        <v>0</v>
      </c>
      <c r="BF89" s="112">
        <v>0</v>
      </c>
      <c r="BG89" s="68">
        <v>0</v>
      </c>
      <c r="BH89" s="18">
        <v>1</v>
      </c>
      <c r="BI89" s="286">
        <f t="shared" si="38"/>
        <v>0</v>
      </c>
      <c r="BJ89" s="160">
        <f t="shared" si="39"/>
        <v>0</v>
      </c>
    </row>
    <row r="90" spans="1:62" s="47" customFormat="1" ht="20.25" customHeight="1" x14ac:dyDescent="0.55000000000000004">
      <c r="A90" s="18">
        <v>81</v>
      </c>
      <c r="B90" s="128" t="s">
        <v>522</v>
      </c>
      <c r="C90" s="60" t="s">
        <v>523</v>
      </c>
      <c r="D90" s="20" t="s">
        <v>523</v>
      </c>
      <c r="E90" s="20" t="s">
        <v>506</v>
      </c>
      <c r="F90" s="20" t="s">
        <v>302</v>
      </c>
      <c r="G90" s="20" t="s">
        <v>303</v>
      </c>
      <c r="H90" s="20" t="s">
        <v>326</v>
      </c>
      <c r="I90" s="18">
        <v>7.6</v>
      </c>
      <c r="J90" s="18" t="s">
        <v>305</v>
      </c>
      <c r="K90" s="18" t="s">
        <v>291</v>
      </c>
      <c r="L90" s="61">
        <v>12</v>
      </c>
      <c r="M90" s="62">
        <v>1</v>
      </c>
      <c r="N90" s="61">
        <v>19</v>
      </c>
      <c r="O90" s="62">
        <v>1</v>
      </c>
      <c r="P90" s="61">
        <v>10</v>
      </c>
      <c r="Q90" s="62">
        <v>1</v>
      </c>
      <c r="R90" s="61">
        <v>24</v>
      </c>
      <c r="S90" s="63">
        <v>1</v>
      </c>
      <c r="T90" s="61">
        <v>21</v>
      </c>
      <c r="U90" s="63">
        <v>1</v>
      </c>
      <c r="V90" s="61">
        <v>18</v>
      </c>
      <c r="W90" s="63">
        <v>1</v>
      </c>
      <c r="X90" s="61">
        <v>24</v>
      </c>
      <c r="Y90" s="63">
        <v>1</v>
      </c>
      <c r="Z90" s="61">
        <v>15</v>
      </c>
      <c r="AA90" s="63">
        <v>1</v>
      </c>
      <c r="AB90" s="61">
        <v>17</v>
      </c>
      <c r="AC90" s="63">
        <v>1</v>
      </c>
      <c r="AD90" s="64">
        <v>22</v>
      </c>
      <c r="AE90" s="65">
        <v>1</v>
      </c>
      <c r="AF90" s="64">
        <v>19</v>
      </c>
      <c r="AG90" s="65">
        <v>1</v>
      </c>
      <c r="AH90" s="64">
        <v>9</v>
      </c>
      <c r="AI90" s="65">
        <v>1</v>
      </c>
      <c r="AJ90" s="64">
        <v>0</v>
      </c>
      <c r="AK90" s="65">
        <v>0</v>
      </c>
      <c r="AL90" s="64">
        <v>0</v>
      </c>
      <c r="AM90" s="65">
        <v>0</v>
      </c>
      <c r="AN90" s="64">
        <v>0</v>
      </c>
      <c r="AO90" s="65">
        <v>0</v>
      </c>
      <c r="AP90" s="157">
        <v>210</v>
      </c>
      <c r="AQ90" s="157">
        <v>12</v>
      </c>
      <c r="AR90" s="18">
        <v>1</v>
      </c>
      <c r="AS90" s="18">
        <v>0</v>
      </c>
      <c r="AT90" s="18">
        <v>15</v>
      </c>
      <c r="AU90" s="153">
        <f t="shared" si="28"/>
        <v>16</v>
      </c>
      <c r="AV90" s="66">
        <f t="shared" si="29"/>
        <v>1</v>
      </c>
      <c r="AW90" s="66">
        <f t="shared" si="30"/>
        <v>1</v>
      </c>
      <c r="AX90" s="53">
        <f t="shared" si="31"/>
        <v>15</v>
      </c>
      <c r="AY90" s="153">
        <f t="shared" si="32"/>
        <v>17</v>
      </c>
      <c r="AZ90" s="67">
        <f t="shared" si="33"/>
        <v>0</v>
      </c>
      <c r="BA90" s="67">
        <f t="shared" si="34"/>
        <v>-1</v>
      </c>
      <c r="BB90" s="67">
        <f t="shared" si="35"/>
        <v>0</v>
      </c>
      <c r="BC90" s="153">
        <f t="shared" si="36"/>
        <v>-1</v>
      </c>
      <c r="BD90" s="160">
        <f t="shared" si="37"/>
        <v>-5.8823529411764701</v>
      </c>
      <c r="BE90" s="112">
        <v>0</v>
      </c>
      <c r="BF90" s="112">
        <v>0</v>
      </c>
      <c r="BG90" s="68">
        <v>1</v>
      </c>
      <c r="BH90" s="18">
        <v>0</v>
      </c>
      <c r="BI90" s="286">
        <f t="shared" si="38"/>
        <v>0</v>
      </c>
      <c r="BJ90" s="160">
        <f t="shared" si="39"/>
        <v>0</v>
      </c>
    </row>
    <row r="91" spans="1:62" s="47" customFormat="1" ht="20.25" customHeight="1" x14ac:dyDescent="0.55000000000000004">
      <c r="A91" s="18">
        <v>82</v>
      </c>
      <c r="B91" s="128" t="s">
        <v>382</v>
      </c>
      <c r="C91" s="60" t="s">
        <v>563</v>
      </c>
      <c r="D91" s="20" t="s">
        <v>377</v>
      </c>
      <c r="E91" s="20" t="s">
        <v>308</v>
      </c>
      <c r="F91" s="20" t="s">
        <v>302</v>
      </c>
      <c r="G91" s="20" t="s">
        <v>303</v>
      </c>
      <c r="H91" s="20" t="s">
        <v>304</v>
      </c>
      <c r="I91" s="18">
        <v>7</v>
      </c>
      <c r="J91" s="18" t="s">
        <v>313</v>
      </c>
      <c r="K91" s="18" t="s">
        <v>290</v>
      </c>
      <c r="L91" s="61">
        <v>0</v>
      </c>
      <c r="M91" s="62">
        <v>0</v>
      </c>
      <c r="N91" s="61">
        <v>15</v>
      </c>
      <c r="O91" s="62">
        <v>1</v>
      </c>
      <c r="P91" s="61">
        <v>25</v>
      </c>
      <c r="Q91" s="62">
        <v>1</v>
      </c>
      <c r="R91" s="61">
        <v>33</v>
      </c>
      <c r="S91" s="63">
        <v>1</v>
      </c>
      <c r="T91" s="61">
        <v>28</v>
      </c>
      <c r="U91" s="63">
        <v>1</v>
      </c>
      <c r="V91" s="61">
        <v>25</v>
      </c>
      <c r="W91" s="63">
        <v>1</v>
      </c>
      <c r="X91" s="61">
        <v>21</v>
      </c>
      <c r="Y91" s="63">
        <v>1</v>
      </c>
      <c r="Z91" s="61">
        <v>26</v>
      </c>
      <c r="AA91" s="63">
        <v>1</v>
      </c>
      <c r="AB91" s="61">
        <v>29</v>
      </c>
      <c r="AC91" s="63">
        <v>1</v>
      </c>
      <c r="AD91" s="64">
        <v>0</v>
      </c>
      <c r="AE91" s="65">
        <v>0</v>
      </c>
      <c r="AF91" s="64">
        <v>0</v>
      </c>
      <c r="AG91" s="65">
        <v>0</v>
      </c>
      <c r="AH91" s="64">
        <v>0</v>
      </c>
      <c r="AI91" s="65">
        <v>0</v>
      </c>
      <c r="AJ91" s="64">
        <v>0</v>
      </c>
      <c r="AK91" s="65">
        <v>0</v>
      </c>
      <c r="AL91" s="64">
        <v>0</v>
      </c>
      <c r="AM91" s="65">
        <v>0</v>
      </c>
      <c r="AN91" s="64">
        <v>0</v>
      </c>
      <c r="AO91" s="65">
        <v>0</v>
      </c>
      <c r="AP91" s="157">
        <v>202</v>
      </c>
      <c r="AQ91" s="157">
        <v>8</v>
      </c>
      <c r="AR91" s="18">
        <v>1</v>
      </c>
      <c r="AS91" s="18">
        <v>0</v>
      </c>
      <c r="AT91" s="18">
        <v>10</v>
      </c>
      <c r="AU91" s="153">
        <f t="shared" si="28"/>
        <v>11</v>
      </c>
      <c r="AV91" s="66">
        <f t="shared" si="29"/>
        <v>1</v>
      </c>
      <c r="AW91" s="66">
        <f t="shared" si="30"/>
        <v>1</v>
      </c>
      <c r="AX91" s="53">
        <f t="shared" si="31"/>
        <v>10</v>
      </c>
      <c r="AY91" s="153">
        <f t="shared" si="32"/>
        <v>12</v>
      </c>
      <c r="AZ91" s="67">
        <f t="shared" si="33"/>
        <v>0</v>
      </c>
      <c r="BA91" s="67">
        <f t="shared" si="34"/>
        <v>-1</v>
      </c>
      <c r="BB91" s="67">
        <f t="shared" si="35"/>
        <v>0</v>
      </c>
      <c r="BC91" s="153">
        <f t="shared" si="36"/>
        <v>-1</v>
      </c>
      <c r="BD91" s="160">
        <f t="shared" si="37"/>
        <v>-8.3333333333333321</v>
      </c>
      <c r="BE91" s="112">
        <v>0</v>
      </c>
      <c r="BF91" s="112">
        <v>0</v>
      </c>
      <c r="BG91" s="68">
        <v>0</v>
      </c>
      <c r="BH91" s="18">
        <v>0</v>
      </c>
      <c r="BI91" s="286">
        <f t="shared" si="38"/>
        <v>-1</v>
      </c>
      <c r="BJ91" s="160">
        <f t="shared" si="39"/>
        <v>-8.3333333333333321</v>
      </c>
    </row>
    <row r="92" spans="1:62" s="47" customFormat="1" ht="20.25" customHeight="1" x14ac:dyDescent="0.55000000000000004">
      <c r="A92" s="18">
        <v>83</v>
      </c>
      <c r="B92" s="128" t="s">
        <v>400</v>
      </c>
      <c r="C92" s="60" t="s">
        <v>401</v>
      </c>
      <c r="D92" s="20" t="s">
        <v>307</v>
      </c>
      <c r="E92" s="20" t="s">
        <v>308</v>
      </c>
      <c r="F92" s="20" t="s">
        <v>302</v>
      </c>
      <c r="G92" s="20" t="s">
        <v>303</v>
      </c>
      <c r="H92" s="20" t="s">
        <v>304</v>
      </c>
      <c r="I92" s="18">
        <v>15</v>
      </c>
      <c r="J92" s="18" t="s">
        <v>305</v>
      </c>
      <c r="K92" s="18" t="s">
        <v>291</v>
      </c>
      <c r="L92" s="61">
        <v>0</v>
      </c>
      <c r="M92" s="62">
        <v>0</v>
      </c>
      <c r="N92" s="61">
        <v>34</v>
      </c>
      <c r="O92" s="62">
        <v>1</v>
      </c>
      <c r="P92" s="61">
        <v>39</v>
      </c>
      <c r="Q92" s="62">
        <v>1</v>
      </c>
      <c r="R92" s="61">
        <v>36</v>
      </c>
      <c r="S92" s="63">
        <v>1</v>
      </c>
      <c r="T92" s="61">
        <v>39</v>
      </c>
      <c r="U92" s="63">
        <v>1</v>
      </c>
      <c r="V92" s="61">
        <v>40</v>
      </c>
      <c r="W92" s="63">
        <v>2</v>
      </c>
      <c r="X92" s="61">
        <v>32</v>
      </c>
      <c r="Y92" s="63">
        <v>1</v>
      </c>
      <c r="Z92" s="61">
        <v>33</v>
      </c>
      <c r="AA92" s="63">
        <v>1</v>
      </c>
      <c r="AB92" s="61">
        <v>31</v>
      </c>
      <c r="AC92" s="63">
        <v>1</v>
      </c>
      <c r="AD92" s="64">
        <v>0</v>
      </c>
      <c r="AE92" s="65">
        <v>0</v>
      </c>
      <c r="AF92" s="64">
        <v>0</v>
      </c>
      <c r="AG92" s="65">
        <v>0</v>
      </c>
      <c r="AH92" s="64">
        <v>0</v>
      </c>
      <c r="AI92" s="65">
        <v>0</v>
      </c>
      <c r="AJ92" s="64">
        <v>0</v>
      </c>
      <c r="AK92" s="65">
        <v>0</v>
      </c>
      <c r="AL92" s="64">
        <v>0</v>
      </c>
      <c r="AM92" s="65">
        <v>0</v>
      </c>
      <c r="AN92" s="64">
        <v>0</v>
      </c>
      <c r="AO92" s="65">
        <v>0</v>
      </c>
      <c r="AP92" s="157">
        <v>284</v>
      </c>
      <c r="AQ92" s="157">
        <v>9</v>
      </c>
      <c r="AR92" s="18">
        <v>1</v>
      </c>
      <c r="AS92" s="18">
        <v>0</v>
      </c>
      <c r="AT92" s="18">
        <v>11</v>
      </c>
      <c r="AU92" s="153">
        <f t="shared" si="28"/>
        <v>12</v>
      </c>
      <c r="AV92" s="66">
        <f t="shared" si="29"/>
        <v>1</v>
      </c>
      <c r="AW92" s="66">
        <f t="shared" si="30"/>
        <v>1</v>
      </c>
      <c r="AX92" s="53">
        <f t="shared" si="31"/>
        <v>11</v>
      </c>
      <c r="AY92" s="153">
        <f t="shared" si="32"/>
        <v>13</v>
      </c>
      <c r="AZ92" s="67">
        <f t="shared" si="33"/>
        <v>0</v>
      </c>
      <c r="BA92" s="67">
        <f t="shared" si="34"/>
        <v>-1</v>
      </c>
      <c r="BB92" s="67">
        <f t="shared" si="35"/>
        <v>0</v>
      </c>
      <c r="BC92" s="153">
        <f t="shared" si="36"/>
        <v>-1</v>
      </c>
      <c r="BD92" s="160">
        <f t="shared" si="37"/>
        <v>-7.6923076923076925</v>
      </c>
      <c r="BE92" s="112">
        <v>0</v>
      </c>
      <c r="BF92" s="112">
        <v>0</v>
      </c>
      <c r="BG92" s="68">
        <v>1</v>
      </c>
      <c r="BH92" s="18">
        <v>0</v>
      </c>
      <c r="BI92" s="286">
        <f t="shared" si="38"/>
        <v>0</v>
      </c>
      <c r="BJ92" s="160">
        <f t="shared" si="39"/>
        <v>0</v>
      </c>
    </row>
    <row r="93" spans="1:62" s="47" customFormat="1" ht="20.25" customHeight="1" x14ac:dyDescent="0.55000000000000004">
      <c r="A93" s="18">
        <v>84</v>
      </c>
      <c r="B93" s="128" t="s">
        <v>395</v>
      </c>
      <c r="C93" s="60" t="s">
        <v>396</v>
      </c>
      <c r="D93" s="20" t="s">
        <v>388</v>
      </c>
      <c r="E93" s="20" t="s">
        <v>308</v>
      </c>
      <c r="F93" s="20" t="s">
        <v>302</v>
      </c>
      <c r="G93" s="20" t="s">
        <v>303</v>
      </c>
      <c r="H93" s="20" t="s">
        <v>304</v>
      </c>
      <c r="I93" s="18">
        <v>11</v>
      </c>
      <c r="J93" s="18" t="s">
        <v>313</v>
      </c>
      <c r="K93" s="18" t="s">
        <v>290</v>
      </c>
      <c r="L93" s="61">
        <v>16</v>
      </c>
      <c r="M93" s="62">
        <v>1</v>
      </c>
      <c r="N93" s="61">
        <v>19</v>
      </c>
      <c r="O93" s="62">
        <v>1</v>
      </c>
      <c r="P93" s="61">
        <v>16</v>
      </c>
      <c r="Q93" s="62">
        <v>1</v>
      </c>
      <c r="R93" s="61">
        <v>23</v>
      </c>
      <c r="S93" s="63">
        <v>1</v>
      </c>
      <c r="T93" s="61">
        <v>25</v>
      </c>
      <c r="U93" s="63">
        <v>1</v>
      </c>
      <c r="V93" s="61">
        <v>25</v>
      </c>
      <c r="W93" s="63">
        <v>1</v>
      </c>
      <c r="X93" s="61">
        <v>27</v>
      </c>
      <c r="Y93" s="63">
        <v>1</v>
      </c>
      <c r="Z93" s="61">
        <v>20</v>
      </c>
      <c r="AA93" s="63">
        <v>1</v>
      </c>
      <c r="AB93" s="61">
        <v>28</v>
      </c>
      <c r="AC93" s="63">
        <v>1</v>
      </c>
      <c r="AD93" s="64">
        <v>0</v>
      </c>
      <c r="AE93" s="65">
        <v>0</v>
      </c>
      <c r="AF93" s="64">
        <v>0</v>
      </c>
      <c r="AG93" s="65">
        <v>0</v>
      </c>
      <c r="AH93" s="64">
        <v>0</v>
      </c>
      <c r="AI93" s="65">
        <v>0</v>
      </c>
      <c r="AJ93" s="64">
        <v>0</v>
      </c>
      <c r="AK93" s="65">
        <v>0</v>
      </c>
      <c r="AL93" s="64">
        <v>0</v>
      </c>
      <c r="AM93" s="65">
        <v>0</v>
      </c>
      <c r="AN93" s="64">
        <v>0</v>
      </c>
      <c r="AO93" s="65">
        <v>0</v>
      </c>
      <c r="AP93" s="157">
        <v>199</v>
      </c>
      <c r="AQ93" s="157">
        <v>9</v>
      </c>
      <c r="AR93" s="18">
        <v>1</v>
      </c>
      <c r="AS93" s="18">
        <v>0</v>
      </c>
      <c r="AT93" s="18">
        <v>11</v>
      </c>
      <c r="AU93" s="153">
        <f t="shared" si="28"/>
        <v>12</v>
      </c>
      <c r="AV93" s="66">
        <f t="shared" si="29"/>
        <v>1</v>
      </c>
      <c r="AW93" s="66">
        <f t="shared" si="30"/>
        <v>1</v>
      </c>
      <c r="AX93" s="53">
        <f t="shared" si="31"/>
        <v>11</v>
      </c>
      <c r="AY93" s="153">
        <f t="shared" si="32"/>
        <v>13</v>
      </c>
      <c r="AZ93" s="67">
        <f t="shared" si="33"/>
        <v>0</v>
      </c>
      <c r="BA93" s="67">
        <f t="shared" si="34"/>
        <v>-1</v>
      </c>
      <c r="BB93" s="67">
        <f t="shared" si="35"/>
        <v>0</v>
      </c>
      <c r="BC93" s="153">
        <f t="shared" si="36"/>
        <v>-1</v>
      </c>
      <c r="BD93" s="160">
        <f t="shared" si="37"/>
        <v>-7.6923076923076925</v>
      </c>
      <c r="BE93" s="112">
        <v>0</v>
      </c>
      <c r="BF93" s="112">
        <v>0</v>
      </c>
      <c r="BG93" s="68">
        <v>0</v>
      </c>
      <c r="BH93" s="18">
        <v>0</v>
      </c>
      <c r="BI93" s="286">
        <f t="shared" si="38"/>
        <v>-1</v>
      </c>
      <c r="BJ93" s="160">
        <f t="shared" si="39"/>
        <v>-7.6923076923076925</v>
      </c>
    </row>
    <row r="94" spans="1:62" s="47" customFormat="1" ht="20.25" customHeight="1" x14ac:dyDescent="0.55000000000000004">
      <c r="A94" s="18">
        <v>85</v>
      </c>
      <c r="B94" s="128" t="s">
        <v>421</v>
      </c>
      <c r="C94" s="60" t="s">
        <v>422</v>
      </c>
      <c r="D94" s="20" t="s">
        <v>423</v>
      </c>
      <c r="E94" s="20" t="s">
        <v>308</v>
      </c>
      <c r="F94" s="20" t="s">
        <v>302</v>
      </c>
      <c r="G94" s="20" t="s">
        <v>303</v>
      </c>
      <c r="H94" s="20" t="s">
        <v>304</v>
      </c>
      <c r="I94" s="18">
        <v>35</v>
      </c>
      <c r="J94" s="18" t="s">
        <v>313</v>
      </c>
      <c r="K94" s="18" t="s">
        <v>290</v>
      </c>
      <c r="L94" s="61">
        <v>15</v>
      </c>
      <c r="M94" s="62">
        <v>1</v>
      </c>
      <c r="N94" s="61">
        <v>14</v>
      </c>
      <c r="O94" s="62">
        <v>1</v>
      </c>
      <c r="P94" s="61">
        <v>23</v>
      </c>
      <c r="Q94" s="62">
        <v>1</v>
      </c>
      <c r="R94" s="61">
        <v>19</v>
      </c>
      <c r="S94" s="63">
        <v>1</v>
      </c>
      <c r="T94" s="61">
        <v>27</v>
      </c>
      <c r="U94" s="63">
        <v>1</v>
      </c>
      <c r="V94" s="61">
        <v>20</v>
      </c>
      <c r="W94" s="63">
        <v>1</v>
      </c>
      <c r="X94" s="61">
        <v>24</v>
      </c>
      <c r="Y94" s="63">
        <v>1</v>
      </c>
      <c r="Z94" s="61">
        <v>30</v>
      </c>
      <c r="AA94" s="63">
        <v>1</v>
      </c>
      <c r="AB94" s="61">
        <v>18</v>
      </c>
      <c r="AC94" s="63">
        <v>1</v>
      </c>
      <c r="AD94" s="64">
        <v>0</v>
      </c>
      <c r="AE94" s="65">
        <v>0</v>
      </c>
      <c r="AF94" s="64">
        <v>0</v>
      </c>
      <c r="AG94" s="65">
        <v>0</v>
      </c>
      <c r="AH94" s="64">
        <v>0</v>
      </c>
      <c r="AI94" s="65">
        <v>0</v>
      </c>
      <c r="AJ94" s="64">
        <v>0</v>
      </c>
      <c r="AK94" s="65">
        <v>0</v>
      </c>
      <c r="AL94" s="64">
        <v>0</v>
      </c>
      <c r="AM94" s="65">
        <v>0</v>
      </c>
      <c r="AN94" s="64">
        <v>0</v>
      </c>
      <c r="AO94" s="65">
        <v>0</v>
      </c>
      <c r="AP94" s="157">
        <v>190</v>
      </c>
      <c r="AQ94" s="157">
        <v>9</v>
      </c>
      <c r="AR94" s="18">
        <v>1</v>
      </c>
      <c r="AS94" s="18">
        <v>0</v>
      </c>
      <c r="AT94" s="18">
        <v>11</v>
      </c>
      <c r="AU94" s="153">
        <f t="shared" si="28"/>
        <v>12</v>
      </c>
      <c r="AV94" s="66">
        <f t="shared" si="29"/>
        <v>1</v>
      </c>
      <c r="AW94" s="66">
        <f t="shared" si="30"/>
        <v>1</v>
      </c>
      <c r="AX94" s="53">
        <f t="shared" si="31"/>
        <v>11</v>
      </c>
      <c r="AY94" s="153">
        <f t="shared" si="32"/>
        <v>13</v>
      </c>
      <c r="AZ94" s="67">
        <f t="shared" si="33"/>
        <v>0</v>
      </c>
      <c r="BA94" s="67">
        <f t="shared" si="34"/>
        <v>-1</v>
      </c>
      <c r="BB94" s="67">
        <f t="shared" si="35"/>
        <v>0</v>
      </c>
      <c r="BC94" s="153">
        <f t="shared" si="36"/>
        <v>-1</v>
      </c>
      <c r="BD94" s="160">
        <f t="shared" si="37"/>
        <v>-7.6923076923076925</v>
      </c>
      <c r="BE94" s="112">
        <v>0</v>
      </c>
      <c r="BF94" s="112">
        <v>0</v>
      </c>
      <c r="BG94" s="68">
        <v>0</v>
      </c>
      <c r="BH94" s="18">
        <v>1</v>
      </c>
      <c r="BI94" s="286">
        <f t="shared" si="38"/>
        <v>0</v>
      </c>
      <c r="BJ94" s="160">
        <f t="shared" si="39"/>
        <v>0</v>
      </c>
    </row>
    <row r="95" spans="1:62" s="47" customFormat="1" ht="20.25" customHeight="1" x14ac:dyDescent="0.55000000000000004">
      <c r="A95" s="18">
        <v>86</v>
      </c>
      <c r="B95" s="128" t="s">
        <v>467</v>
      </c>
      <c r="C95" s="60" t="s">
        <v>468</v>
      </c>
      <c r="D95" s="20" t="s">
        <v>461</v>
      </c>
      <c r="E95" s="20" t="s">
        <v>462</v>
      </c>
      <c r="F95" s="20" t="s">
        <v>302</v>
      </c>
      <c r="G95" s="20" t="s">
        <v>303</v>
      </c>
      <c r="H95" s="20" t="s">
        <v>304</v>
      </c>
      <c r="I95" s="18">
        <v>34</v>
      </c>
      <c r="J95" s="18" t="s">
        <v>334</v>
      </c>
      <c r="K95" s="18" t="s">
        <v>290</v>
      </c>
      <c r="L95" s="61">
        <v>2</v>
      </c>
      <c r="M95" s="62">
        <v>1</v>
      </c>
      <c r="N95" s="61">
        <v>17</v>
      </c>
      <c r="O95" s="62">
        <v>1</v>
      </c>
      <c r="P95" s="61">
        <v>13</v>
      </c>
      <c r="Q95" s="62">
        <v>1</v>
      </c>
      <c r="R95" s="61">
        <v>44</v>
      </c>
      <c r="S95" s="63">
        <v>2</v>
      </c>
      <c r="T95" s="61">
        <v>27</v>
      </c>
      <c r="U95" s="63">
        <v>1</v>
      </c>
      <c r="V95" s="61">
        <v>28</v>
      </c>
      <c r="W95" s="63">
        <v>1</v>
      </c>
      <c r="X95" s="61">
        <v>31</v>
      </c>
      <c r="Y95" s="63">
        <v>1</v>
      </c>
      <c r="Z95" s="61">
        <v>31</v>
      </c>
      <c r="AA95" s="63">
        <v>1</v>
      </c>
      <c r="AB95" s="61">
        <v>32</v>
      </c>
      <c r="AC95" s="63">
        <v>1</v>
      </c>
      <c r="AD95" s="64">
        <v>0</v>
      </c>
      <c r="AE95" s="65">
        <v>0</v>
      </c>
      <c r="AF95" s="64">
        <v>0</v>
      </c>
      <c r="AG95" s="65">
        <v>0</v>
      </c>
      <c r="AH95" s="64">
        <v>0</v>
      </c>
      <c r="AI95" s="65">
        <v>0</v>
      </c>
      <c r="AJ95" s="64">
        <v>0</v>
      </c>
      <c r="AK95" s="65">
        <v>0</v>
      </c>
      <c r="AL95" s="64">
        <v>0</v>
      </c>
      <c r="AM95" s="65">
        <v>0</v>
      </c>
      <c r="AN95" s="64">
        <v>0</v>
      </c>
      <c r="AO95" s="65">
        <v>0</v>
      </c>
      <c r="AP95" s="157">
        <v>225</v>
      </c>
      <c r="AQ95" s="157">
        <v>10</v>
      </c>
      <c r="AR95" s="18">
        <v>1</v>
      </c>
      <c r="AS95" s="18">
        <v>0</v>
      </c>
      <c r="AT95" s="18">
        <v>12</v>
      </c>
      <c r="AU95" s="153">
        <f t="shared" si="28"/>
        <v>13</v>
      </c>
      <c r="AV95" s="66">
        <f t="shared" si="29"/>
        <v>1</v>
      </c>
      <c r="AW95" s="66">
        <f t="shared" si="30"/>
        <v>1</v>
      </c>
      <c r="AX95" s="53">
        <f t="shared" si="31"/>
        <v>12</v>
      </c>
      <c r="AY95" s="153">
        <f t="shared" si="32"/>
        <v>14</v>
      </c>
      <c r="AZ95" s="67">
        <f t="shared" si="33"/>
        <v>0</v>
      </c>
      <c r="BA95" s="67">
        <f t="shared" si="34"/>
        <v>-1</v>
      </c>
      <c r="BB95" s="67">
        <f t="shared" si="35"/>
        <v>0</v>
      </c>
      <c r="BC95" s="153">
        <f t="shared" si="36"/>
        <v>-1</v>
      </c>
      <c r="BD95" s="160">
        <f t="shared" si="37"/>
        <v>-7.1428571428571423</v>
      </c>
      <c r="BE95" s="112">
        <v>0</v>
      </c>
      <c r="BF95" s="112">
        <v>0</v>
      </c>
      <c r="BG95" s="68">
        <v>0</v>
      </c>
      <c r="BH95" s="18">
        <v>1</v>
      </c>
      <c r="BI95" s="286">
        <f t="shared" si="38"/>
        <v>0</v>
      </c>
      <c r="BJ95" s="160">
        <f t="shared" si="39"/>
        <v>0</v>
      </c>
    </row>
    <row r="96" spans="1:62" s="47" customFormat="1" ht="20.25" customHeight="1" x14ac:dyDescent="0.55000000000000004">
      <c r="A96" s="18">
        <v>87</v>
      </c>
      <c r="B96" s="128" t="s">
        <v>556</v>
      </c>
      <c r="C96" s="60" t="s">
        <v>557</v>
      </c>
      <c r="D96" s="20" t="s">
        <v>366</v>
      </c>
      <c r="E96" s="20" t="s">
        <v>301</v>
      </c>
      <c r="F96" s="20" t="s">
        <v>302</v>
      </c>
      <c r="G96" s="20" t="s">
        <v>303</v>
      </c>
      <c r="H96" s="20" t="s">
        <v>326</v>
      </c>
      <c r="I96" s="18">
        <v>50</v>
      </c>
      <c r="J96" s="18" t="s">
        <v>334</v>
      </c>
      <c r="K96" s="18" t="s">
        <v>290</v>
      </c>
      <c r="L96" s="61">
        <v>20</v>
      </c>
      <c r="M96" s="62">
        <v>1</v>
      </c>
      <c r="N96" s="61">
        <v>30</v>
      </c>
      <c r="O96" s="62">
        <v>1</v>
      </c>
      <c r="P96" s="61">
        <v>29</v>
      </c>
      <c r="Q96" s="62">
        <v>2</v>
      </c>
      <c r="R96" s="61">
        <v>37</v>
      </c>
      <c r="S96" s="63">
        <v>2</v>
      </c>
      <c r="T96" s="61">
        <v>29</v>
      </c>
      <c r="U96" s="63">
        <v>2</v>
      </c>
      <c r="V96" s="61">
        <v>32</v>
      </c>
      <c r="W96" s="63">
        <v>2</v>
      </c>
      <c r="X96" s="61">
        <v>33</v>
      </c>
      <c r="Y96" s="63">
        <v>1</v>
      </c>
      <c r="Z96" s="61">
        <v>37</v>
      </c>
      <c r="AA96" s="63">
        <v>1</v>
      </c>
      <c r="AB96" s="61">
        <v>30</v>
      </c>
      <c r="AC96" s="63">
        <v>1</v>
      </c>
      <c r="AD96" s="64">
        <v>9</v>
      </c>
      <c r="AE96" s="65">
        <v>1</v>
      </c>
      <c r="AF96" s="64">
        <v>16</v>
      </c>
      <c r="AG96" s="65">
        <v>1</v>
      </c>
      <c r="AH96" s="64">
        <v>3</v>
      </c>
      <c r="AI96" s="65">
        <v>1</v>
      </c>
      <c r="AJ96" s="64">
        <v>0</v>
      </c>
      <c r="AK96" s="65">
        <v>0</v>
      </c>
      <c r="AL96" s="64">
        <v>0</v>
      </c>
      <c r="AM96" s="65">
        <v>0</v>
      </c>
      <c r="AN96" s="64">
        <v>0</v>
      </c>
      <c r="AO96" s="65">
        <v>0</v>
      </c>
      <c r="AP96" s="157">
        <v>305</v>
      </c>
      <c r="AQ96" s="157">
        <v>16</v>
      </c>
      <c r="AR96" s="18">
        <v>1</v>
      </c>
      <c r="AS96" s="18">
        <v>0</v>
      </c>
      <c r="AT96" s="18">
        <v>20</v>
      </c>
      <c r="AU96" s="153">
        <f t="shared" si="28"/>
        <v>21</v>
      </c>
      <c r="AV96" s="66">
        <f t="shared" si="29"/>
        <v>1</v>
      </c>
      <c r="AW96" s="66">
        <f t="shared" si="30"/>
        <v>1</v>
      </c>
      <c r="AX96" s="53">
        <f t="shared" si="31"/>
        <v>20</v>
      </c>
      <c r="AY96" s="153">
        <f t="shared" si="32"/>
        <v>22</v>
      </c>
      <c r="AZ96" s="67">
        <f t="shared" si="33"/>
        <v>0</v>
      </c>
      <c r="BA96" s="67">
        <f t="shared" si="34"/>
        <v>-1</v>
      </c>
      <c r="BB96" s="67">
        <f t="shared" si="35"/>
        <v>0</v>
      </c>
      <c r="BC96" s="153">
        <f t="shared" si="36"/>
        <v>-1</v>
      </c>
      <c r="BD96" s="160">
        <f t="shared" si="37"/>
        <v>-4.5454545454545459</v>
      </c>
      <c r="BE96" s="112">
        <v>0</v>
      </c>
      <c r="BF96" s="112">
        <v>0</v>
      </c>
      <c r="BG96" s="68">
        <v>4</v>
      </c>
      <c r="BH96" s="18">
        <v>0</v>
      </c>
      <c r="BI96" s="286">
        <f t="shared" si="38"/>
        <v>3</v>
      </c>
      <c r="BJ96" s="160">
        <f t="shared" si="39"/>
        <v>13.636363636363635</v>
      </c>
    </row>
    <row r="97" spans="1:62" s="47" customFormat="1" ht="20.25" customHeight="1" x14ac:dyDescent="0.55000000000000004">
      <c r="A97" s="18">
        <v>88</v>
      </c>
      <c r="B97" s="128" t="s">
        <v>471</v>
      </c>
      <c r="C97" s="60" t="s">
        <v>472</v>
      </c>
      <c r="D97" s="20" t="s">
        <v>473</v>
      </c>
      <c r="E97" s="20" t="s">
        <v>462</v>
      </c>
      <c r="F97" s="20" t="s">
        <v>302</v>
      </c>
      <c r="G97" s="20" t="s">
        <v>303</v>
      </c>
      <c r="H97" s="20" t="s">
        <v>304</v>
      </c>
      <c r="I97" s="18">
        <v>20</v>
      </c>
      <c r="J97" s="18" t="s">
        <v>305</v>
      </c>
      <c r="K97" s="18" t="s">
        <v>291</v>
      </c>
      <c r="L97" s="61">
        <v>0</v>
      </c>
      <c r="M97" s="62">
        <v>0</v>
      </c>
      <c r="N97" s="61">
        <v>21</v>
      </c>
      <c r="O97" s="62">
        <v>1</v>
      </c>
      <c r="P97" s="61">
        <v>30</v>
      </c>
      <c r="Q97" s="62">
        <v>1</v>
      </c>
      <c r="R97" s="61">
        <v>24</v>
      </c>
      <c r="S97" s="63">
        <v>1</v>
      </c>
      <c r="T97" s="61">
        <v>27</v>
      </c>
      <c r="U97" s="63">
        <v>1</v>
      </c>
      <c r="V97" s="61">
        <v>31</v>
      </c>
      <c r="W97" s="63">
        <v>1</v>
      </c>
      <c r="X97" s="61">
        <v>19</v>
      </c>
      <c r="Y97" s="63">
        <v>1</v>
      </c>
      <c r="Z97" s="61">
        <v>24</v>
      </c>
      <c r="AA97" s="63">
        <v>1</v>
      </c>
      <c r="AB97" s="61">
        <v>24</v>
      </c>
      <c r="AC97" s="63">
        <v>1</v>
      </c>
      <c r="AD97" s="64">
        <v>0</v>
      </c>
      <c r="AE97" s="65">
        <v>0</v>
      </c>
      <c r="AF97" s="64">
        <v>0</v>
      </c>
      <c r="AG97" s="65">
        <v>0</v>
      </c>
      <c r="AH97" s="64">
        <v>0</v>
      </c>
      <c r="AI97" s="65">
        <v>0</v>
      </c>
      <c r="AJ97" s="64">
        <v>0</v>
      </c>
      <c r="AK97" s="65">
        <v>0</v>
      </c>
      <c r="AL97" s="64">
        <v>0</v>
      </c>
      <c r="AM97" s="65">
        <v>0</v>
      </c>
      <c r="AN97" s="64">
        <v>0</v>
      </c>
      <c r="AO97" s="65">
        <v>0</v>
      </c>
      <c r="AP97" s="157">
        <v>200</v>
      </c>
      <c r="AQ97" s="157">
        <v>8</v>
      </c>
      <c r="AR97" s="18">
        <v>1</v>
      </c>
      <c r="AS97" s="18">
        <v>0</v>
      </c>
      <c r="AT97" s="18">
        <v>10</v>
      </c>
      <c r="AU97" s="153">
        <f t="shared" si="28"/>
        <v>11</v>
      </c>
      <c r="AV97" s="66">
        <f t="shared" si="29"/>
        <v>1</v>
      </c>
      <c r="AW97" s="66">
        <f t="shared" si="30"/>
        <v>1</v>
      </c>
      <c r="AX97" s="53">
        <f t="shared" si="31"/>
        <v>10</v>
      </c>
      <c r="AY97" s="153">
        <f t="shared" si="32"/>
        <v>12</v>
      </c>
      <c r="AZ97" s="67">
        <f t="shared" si="33"/>
        <v>0</v>
      </c>
      <c r="BA97" s="67">
        <f t="shared" si="34"/>
        <v>-1</v>
      </c>
      <c r="BB97" s="67">
        <f t="shared" si="35"/>
        <v>0</v>
      </c>
      <c r="BC97" s="153">
        <f t="shared" si="36"/>
        <v>-1</v>
      </c>
      <c r="BD97" s="160">
        <f t="shared" si="37"/>
        <v>-8.3333333333333321</v>
      </c>
      <c r="BE97" s="112">
        <v>0</v>
      </c>
      <c r="BF97" s="112">
        <v>0</v>
      </c>
      <c r="BG97" s="68">
        <v>1</v>
      </c>
      <c r="BH97" s="18">
        <v>0</v>
      </c>
      <c r="BI97" s="286">
        <f t="shared" si="38"/>
        <v>0</v>
      </c>
      <c r="BJ97" s="160">
        <f t="shared" si="39"/>
        <v>0</v>
      </c>
    </row>
    <row r="98" spans="1:62" s="47" customFormat="1" ht="20.25" customHeight="1" x14ac:dyDescent="0.55000000000000004">
      <c r="A98" s="18">
        <v>89</v>
      </c>
      <c r="B98" s="128" t="s">
        <v>337</v>
      </c>
      <c r="C98" s="60" t="s">
        <v>338</v>
      </c>
      <c r="D98" s="20" t="s">
        <v>333</v>
      </c>
      <c r="E98" s="20" t="s">
        <v>301</v>
      </c>
      <c r="F98" s="20" t="s">
        <v>302</v>
      </c>
      <c r="G98" s="20" t="s">
        <v>303</v>
      </c>
      <c r="H98" s="20" t="s">
        <v>304</v>
      </c>
      <c r="I98" s="18">
        <v>60</v>
      </c>
      <c r="J98" s="18" t="s">
        <v>334</v>
      </c>
      <c r="K98" s="18" t="s">
        <v>290</v>
      </c>
      <c r="L98" s="61">
        <v>0</v>
      </c>
      <c r="M98" s="62">
        <v>0</v>
      </c>
      <c r="N98" s="61">
        <v>28</v>
      </c>
      <c r="O98" s="62">
        <v>1</v>
      </c>
      <c r="P98" s="61">
        <v>23</v>
      </c>
      <c r="Q98" s="62">
        <v>1</v>
      </c>
      <c r="R98" s="61">
        <v>21</v>
      </c>
      <c r="S98" s="63">
        <v>1</v>
      </c>
      <c r="T98" s="61">
        <v>20</v>
      </c>
      <c r="U98" s="63">
        <v>1</v>
      </c>
      <c r="V98" s="61">
        <v>26</v>
      </c>
      <c r="W98" s="63">
        <v>1</v>
      </c>
      <c r="X98" s="61">
        <v>27</v>
      </c>
      <c r="Y98" s="63">
        <v>1</v>
      </c>
      <c r="Z98" s="61">
        <v>27</v>
      </c>
      <c r="AA98" s="63">
        <v>1</v>
      </c>
      <c r="AB98" s="61">
        <v>19</v>
      </c>
      <c r="AC98" s="63">
        <v>1</v>
      </c>
      <c r="AD98" s="64">
        <v>0</v>
      </c>
      <c r="AE98" s="65">
        <v>0</v>
      </c>
      <c r="AF98" s="64">
        <v>0</v>
      </c>
      <c r="AG98" s="65">
        <v>0</v>
      </c>
      <c r="AH98" s="64">
        <v>0</v>
      </c>
      <c r="AI98" s="65">
        <v>0</v>
      </c>
      <c r="AJ98" s="64">
        <v>0</v>
      </c>
      <c r="AK98" s="65">
        <v>0</v>
      </c>
      <c r="AL98" s="64">
        <v>0</v>
      </c>
      <c r="AM98" s="65">
        <v>0</v>
      </c>
      <c r="AN98" s="64">
        <v>0</v>
      </c>
      <c r="AO98" s="65">
        <v>0</v>
      </c>
      <c r="AP98" s="157">
        <v>191</v>
      </c>
      <c r="AQ98" s="157">
        <v>8</v>
      </c>
      <c r="AR98" s="18">
        <v>1</v>
      </c>
      <c r="AS98" s="18">
        <v>0</v>
      </c>
      <c r="AT98" s="18">
        <v>10</v>
      </c>
      <c r="AU98" s="153">
        <f t="shared" si="28"/>
        <v>11</v>
      </c>
      <c r="AV98" s="66">
        <f t="shared" si="29"/>
        <v>1</v>
      </c>
      <c r="AW98" s="66">
        <f t="shared" si="30"/>
        <v>1</v>
      </c>
      <c r="AX98" s="53">
        <f t="shared" si="31"/>
        <v>10</v>
      </c>
      <c r="AY98" s="153">
        <f t="shared" si="32"/>
        <v>12</v>
      </c>
      <c r="AZ98" s="67">
        <f t="shared" si="33"/>
        <v>0</v>
      </c>
      <c r="BA98" s="67">
        <f t="shared" si="34"/>
        <v>-1</v>
      </c>
      <c r="BB98" s="67">
        <f t="shared" si="35"/>
        <v>0</v>
      </c>
      <c r="BC98" s="153">
        <f t="shared" si="36"/>
        <v>-1</v>
      </c>
      <c r="BD98" s="160">
        <f t="shared" si="37"/>
        <v>-8.3333333333333321</v>
      </c>
      <c r="BE98" s="112">
        <v>0</v>
      </c>
      <c r="BF98" s="112">
        <v>0</v>
      </c>
      <c r="BG98" s="68">
        <v>1</v>
      </c>
      <c r="BH98" s="18">
        <v>0</v>
      </c>
      <c r="BI98" s="286">
        <f t="shared" si="38"/>
        <v>0</v>
      </c>
      <c r="BJ98" s="160">
        <f t="shared" si="39"/>
        <v>0</v>
      </c>
    </row>
    <row r="99" spans="1:62" s="47" customFormat="1" ht="20.25" customHeight="1" x14ac:dyDescent="0.55000000000000004">
      <c r="A99" s="18">
        <v>90</v>
      </c>
      <c r="B99" s="128" t="s">
        <v>350</v>
      </c>
      <c r="C99" s="60" t="s">
        <v>351</v>
      </c>
      <c r="D99" s="20" t="s">
        <v>349</v>
      </c>
      <c r="E99" s="20" t="s">
        <v>301</v>
      </c>
      <c r="F99" s="20" t="s">
        <v>302</v>
      </c>
      <c r="G99" s="20" t="s">
        <v>303</v>
      </c>
      <c r="H99" s="20" t="s">
        <v>326</v>
      </c>
      <c r="I99" s="18">
        <v>26</v>
      </c>
      <c r="J99" s="18" t="s">
        <v>334</v>
      </c>
      <c r="K99" s="18" t="s">
        <v>291</v>
      </c>
      <c r="L99" s="61">
        <v>0</v>
      </c>
      <c r="M99" s="62">
        <v>0</v>
      </c>
      <c r="N99" s="61">
        <v>18</v>
      </c>
      <c r="O99" s="62">
        <v>1</v>
      </c>
      <c r="P99" s="61">
        <v>13</v>
      </c>
      <c r="Q99" s="62">
        <v>1</v>
      </c>
      <c r="R99" s="61">
        <v>19</v>
      </c>
      <c r="S99" s="63">
        <v>1</v>
      </c>
      <c r="T99" s="61">
        <v>26</v>
      </c>
      <c r="U99" s="63">
        <v>1</v>
      </c>
      <c r="V99" s="61">
        <v>9</v>
      </c>
      <c r="W99" s="63">
        <v>1</v>
      </c>
      <c r="X99" s="61">
        <v>19</v>
      </c>
      <c r="Y99" s="63">
        <v>1</v>
      </c>
      <c r="Z99" s="61">
        <v>19</v>
      </c>
      <c r="AA99" s="63">
        <v>1</v>
      </c>
      <c r="AB99" s="61">
        <v>16</v>
      </c>
      <c r="AC99" s="63">
        <v>1</v>
      </c>
      <c r="AD99" s="64">
        <v>12</v>
      </c>
      <c r="AE99" s="65">
        <v>1</v>
      </c>
      <c r="AF99" s="64">
        <v>8</v>
      </c>
      <c r="AG99" s="65">
        <v>1</v>
      </c>
      <c r="AH99" s="64">
        <v>10</v>
      </c>
      <c r="AI99" s="65">
        <v>1</v>
      </c>
      <c r="AJ99" s="64">
        <v>0</v>
      </c>
      <c r="AK99" s="65">
        <v>0</v>
      </c>
      <c r="AL99" s="64">
        <v>0</v>
      </c>
      <c r="AM99" s="65">
        <v>0</v>
      </c>
      <c r="AN99" s="64">
        <v>0</v>
      </c>
      <c r="AO99" s="65">
        <v>0</v>
      </c>
      <c r="AP99" s="157">
        <v>169</v>
      </c>
      <c r="AQ99" s="157">
        <v>11</v>
      </c>
      <c r="AR99" s="18">
        <v>1</v>
      </c>
      <c r="AS99" s="18">
        <v>0</v>
      </c>
      <c r="AT99" s="18">
        <v>14</v>
      </c>
      <c r="AU99" s="153">
        <f t="shared" si="28"/>
        <v>15</v>
      </c>
      <c r="AV99" s="66">
        <f t="shared" si="29"/>
        <v>1</v>
      </c>
      <c r="AW99" s="66">
        <f t="shared" si="30"/>
        <v>1</v>
      </c>
      <c r="AX99" s="53">
        <f t="shared" si="31"/>
        <v>14</v>
      </c>
      <c r="AY99" s="153">
        <f t="shared" si="32"/>
        <v>16</v>
      </c>
      <c r="AZ99" s="67">
        <f t="shared" si="33"/>
        <v>0</v>
      </c>
      <c r="BA99" s="67">
        <f t="shared" si="34"/>
        <v>-1</v>
      </c>
      <c r="BB99" s="67">
        <f t="shared" si="35"/>
        <v>0</v>
      </c>
      <c r="BC99" s="153">
        <f t="shared" si="36"/>
        <v>-1</v>
      </c>
      <c r="BD99" s="160">
        <f t="shared" si="37"/>
        <v>-6.25</v>
      </c>
      <c r="BE99" s="112">
        <v>0</v>
      </c>
      <c r="BF99" s="112">
        <v>0</v>
      </c>
      <c r="BG99" s="68">
        <v>1</v>
      </c>
      <c r="BH99" s="18">
        <v>0</v>
      </c>
      <c r="BI99" s="286">
        <f t="shared" si="38"/>
        <v>0</v>
      </c>
      <c r="BJ99" s="160">
        <f t="shared" si="39"/>
        <v>0</v>
      </c>
    </row>
    <row r="100" spans="1:62" s="47" customFormat="1" ht="20.25" customHeight="1" x14ac:dyDescent="0.55000000000000004">
      <c r="A100" s="18">
        <v>91</v>
      </c>
      <c r="B100" s="128" t="s">
        <v>509</v>
      </c>
      <c r="C100" s="60" t="s">
        <v>510</v>
      </c>
      <c r="D100" s="20" t="s">
        <v>511</v>
      </c>
      <c r="E100" s="20" t="s">
        <v>506</v>
      </c>
      <c r="F100" s="20" t="s">
        <v>302</v>
      </c>
      <c r="G100" s="20" t="s">
        <v>303</v>
      </c>
      <c r="H100" s="20" t="s">
        <v>326</v>
      </c>
      <c r="I100" s="18">
        <v>10</v>
      </c>
      <c r="J100" s="18" t="s">
        <v>305</v>
      </c>
      <c r="K100" s="18" t="s">
        <v>290</v>
      </c>
      <c r="L100" s="61">
        <v>0</v>
      </c>
      <c r="M100" s="62">
        <v>0</v>
      </c>
      <c r="N100" s="61">
        <v>6</v>
      </c>
      <c r="O100" s="62">
        <v>1</v>
      </c>
      <c r="P100" s="61">
        <v>11</v>
      </c>
      <c r="Q100" s="62">
        <v>1</v>
      </c>
      <c r="R100" s="61">
        <v>32</v>
      </c>
      <c r="S100" s="63">
        <v>1</v>
      </c>
      <c r="T100" s="61">
        <v>26</v>
      </c>
      <c r="U100" s="63">
        <v>1</v>
      </c>
      <c r="V100" s="61">
        <v>30</v>
      </c>
      <c r="W100" s="63">
        <v>1</v>
      </c>
      <c r="X100" s="61">
        <v>43</v>
      </c>
      <c r="Y100" s="63">
        <v>2</v>
      </c>
      <c r="Z100" s="61">
        <v>37</v>
      </c>
      <c r="AA100" s="63">
        <v>1</v>
      </c>
      <c r="AB100" s="61">
        <v>32</v>
      </c>
      <c r="AC100" s="63">
        <v>1</v>
      </c>
      <c r="AD100" s="64">
        <v>34</v>
      </c>
      <c r="AE100" s="65">
        <v>1</v>
      </c>
      <c r="AF100" s="64">
        <v>24</v>
      </c>
      <c r="AG100" s="65">
        <v>1</v>
      </c>
      <c r="AH100" s="64">
        <v>24</v>
      </c>
      <c r="AI100" s="65">
        <v>1</v>
      </c>
      <c r="AJ100" s="64">
        <v>0</v>
      </c>
      <c r="AK100" s="65">
        <v>0</v>
      </c>
      <c r="AL100" s="64">
        <v>0</v>
      </c>
      <c r="AM100" s="65">
        <v>0</v>
      </c>
      <c r="AN100" s="64">
        <v>0</v>
      </c>
      <c r="AO100" s="65">
        <v>0</v>
      </c>
      <c r="AP100" s="157">
        <v>299</v>
      </c>
      <c r="AQ100" s="157">
        <v>12</v>
      </c>
      <c r="AR100" s="18">
        <v>1</v>
      </c>
      <c r="AS100" s="18">
        <v>0</v>
      </c>
      <c r="AT100" s="18">
        <v>15</v>
      </c>
      <c r="AU100" s="153">
        <f t="shared" si="28"/>
        <v>16</v>
      </c>
      <c r="AV100" s="66">
        <f t="shared" si="29"/>
        <v>1</v>
      </c>
      <c r="AW100" s="66">
        <f t="shared" si="30"/>
        <v>1</v>
      </c>
      <c r="AX100" s="53">
        <f t="shared" si="31"/>
        <v>15</v>
      </c>
      <c r="AY100" s="153">
        <f t="shared" si="32"/>
        <v>17</v>
      </c>
      <c r="AZ100" s="67">
        <f t="shared" si="33"/>
        <v>0</v>
      </c>
      <c r="BA100" s="67">
        <f t="shared" si="34"/>
        <v>-1</v>
      </c>
      <c r="BB100" s="67">
        <f t="shared" si="35"/>
        <v>0</v>
      </c>
      <c r="BC100" s="153">
        <f t="shared" si="36"/>
        <v>-1</v>
      </c>
      <c r="BD100" s="160">
        <f t="shared" si="37"/>
        <v>-5.8823529411764701</v>
      </c>
      <c r="BE100" s="112">
        <v>0</v>
      </c>
      <c r="BF100" s="112">
        <v>0</v>
      </c>
      <c r="BG100" s="68">
        <v>0</v>
      </c>
      <c r="BH100" s="18">
        <v>1</v>
      </c>
      <c r="BI100" s="286">
        <f t="shared" si="38"/>
        <v>0</v>
      </c>
      <c r="BJ100" s="160">
        <f t="shared" si="39"/>
        <v>0</v>
      </c>
    </row>
    <row r="101" spans="1:62" s="47" customFormat="1" ht="20.25" customHeight="1" x14ac:dyDescent="0.55000000000000004">
      <c r="A101" s="18">
        <v>92</v>
      </c>
      <c r="B101" s="128" t="s">
        <v>446</v>
      </c>
      <c r="C101" s="60" t="s">
        <v>447</v>
      </c>
      <c r="D101" s="20" t="s">
        <v>445</v>
      </c>
      <c r="E101" s="20" t="s">
        <v>308</v>
      </c>
      <c r="F101" s="20" t="s">
        <v>302</v>
      </c>
      <c r="G101" s="20" t="s">
        <v>303</v>
      </c>
      <c r="H101" s="20" t="s">
        <v>326</v>
      </c>
      <c r="I101" s="18">
        <v>15</v>
      </c>
      <c r="J101" s="18" t="s">
        <v>305</v>
      </c>
      <c r="K101" s="18" t="s">
        <v>290</v>
      </c>
      <c r="L101" s="61">
        <v>10</v>
      </c>
      <c r="M101" s="62">
        <v>1</v>
      </c>
      <c r="N101" s="61">
        <v>12</v>
      </c>
      <c r="O101" s="62">
        <v>1</v>
      </c>
      <c r="P101" s="61">
        <v>12</v>
      </c>
      <c r="Q101" s="62">
        <v>1</v>
      </c>
      <c r="R101" s="61">
        <v>26</v>
      </c>
      <c r="S101" s="63">
        <v>1</v>
      </c>
      <c r="T101" s="61">
        <v>23</v>
      </c>
      <c r="U101" s="63">
        <v>1</v>
      </c>
      <c r="V101" s="61">
        <v>16</v>
      </c>
      <c r="W101" s="63">
        <v>1</v>
      </c>
      <c r="X101" s="61">
        <v>23</v>
      </c>
      <c r="Y101" s="63">
        <v>1</v>
      </c>
      <c r="Z101" s="61">
        <v>27</v>
      </c>
      <c r="AA101" s="63">
        <v>1</v>
      </c>
      <c r="AB101" s="61">
        <v>21</v>
      </c>
      <c r="AC101" s="63">
        <v>1</v>
      </c>
      <c r="AD101" s="64">
        <v>29</v>
      </c>
      <c r="AE101" s="65">
        <v>1</v>
      </c>
      <c r="AF101" s="64">
        <v>19</v>
      </c>
      <c r="AG101" s="65">
        <v>1</v>
      </c>
      <c r="AH101" s="64">
        <v>12</v>
      </c>
      <c r="AI101" s="65">
        <v>1</v>
      </c>
      <c r="AJ101" s="64">
        <v>0</v>
      </c>
      <c r="AK101" s="65">
        <v>0</v>
      </c>
      <c r="AL101" s="64">
        <v>0</v>
      </c>
      <c r="AM101" s="65">
        <v>0</v>
      </c>
      <c r="AN101" s="64">
        <v>0</v>
      </c>
      <c r="AO101" s="65">
        <v>0</v>
      </c>
      <c r="AP101" s="157">
        <v>230</v>
      </c>
      <c r="AQ101" s="157">
        <v>12</v>
      </c>
      <c r="AR101" s="18">
        <v>1</v>
      </c>
      <c r="AS101" s="18">
        <v>0</v>
      </c>
      <c r="AT101" s="18">
        <v>15</v>
      </c>
      <c r="AU101" s="153">
        <f t="shared" si="28"/>
        <v>16</v>
      </c>
      <c r="AV101" s="66">
        <f t="shared" si="29"/>
        <v>1</v>
      </c>
      <c r="AW101" s="66">
        <f t="shared" si="30"/>
        <v>1</v>
      </c>
      <c r="AX101" s="53">
        <f t="shared" si="31"/>
        <v>15</v>
      </c>
      <c r="AY101" s="153">
        <f t="shared" si="32"/>
        <v>17</v>
      </c>
      <c r="AZ101" s="67">
        <f t="shared" si="33"/>
        <v>0</v>
      </c>
      <c r="BA101" s="67">
        <f t="shared" si="34"/>
        <v>-1</v>
      </c>
      <c r="BB101" s="67">
        <f t="shared" si="35"/>
        <v>0</v>
      </c>
      <c r="BC101" s="153">
        <f t="shared" si="36"/>
        <v>-1</v>
      </c>
      <c r="BD101" s="160">
        <f t="shared" si="37"/>
        <v>-5.8823529411764701</v>
      </c>
      <c r="BE101" s="112">
        <v>0</v>
      </c>
      <c r="BF101" s="112">
        <v>0</v>
      </c>
      <c r="BG101" s="68">
        <v>0</v>
      </c>
      <c r="BH101" s="18">
        <v>0</v>
      </c>
      <c r="BI101" s="286">
        <f t="shared" si="38"/>
        <v>-1</v>
      </c>
      <c r="BJ101" s="160">
        <f t="shared" si="39"/>
        <v>-5.8823529411764701</v>
      </c>
    </row>
    <row r="102" spans="1:62" s="47" customFormat="1" ht="20.25" customHeight="1" x14ac:dyDescent="0.55000000000000004">
      <c r="A102" s="18">
        <v>93</v>
      </c>
      <c r="B102" s="128" t="s">
        <v>299</v>
      </c>
      <c r="C102" s="60" t="s">
        <v>363</v>
      </c>
      <c r="D102" s="20" t="s">
        <v>300</v>
      </c>
      <c r="E102" s="20" t="s">
        <v>301</v>
      </c>
      <c r="F102" s="20" t="s">
        <v>302</v>
      </c>
      <c r="G102" s="20" t="s">
        <v>303</v>
      </c>
      <c r="H102" s="20" t="s">
        <v>304</v>
      </c>
      <c r="I102" s="18">
        <v>36.799999999999997</v>
      </c>
      <c r="J102" s="18" t="s">
        <v>305</v>
      </c>
      <c r="K102" s="18" t="s">
        <v>290</v>
      </c>
      <c r="L102" s="61">
        <v>0</v>
      </c>
      <c r="M102" s="62">
        <v>0</v>
      </c>
      <c r="N102" s="61">
        <v>0</v>
      </c>
      <c r="O102" s="62">
        <v>0</v>
      </c>
      <c r="P102" s="61">
        <v>0</v>
      </c>
      <c r="Q102" s="62">
        <v>0</v>
      </c>
      <c r="R102" s="61">
        <v>0</v>
      </c>
      <c r="S102" s="63">
        <v>0</v>
      </c>
      <c r="T102" s="61">
        <v>6</v>
      </c>
      <c r="U102" s="63">
        <v>1</v>
      </c>
      <c r="V102" s="61">
        <v>1</v>
      </c>
      <c r="W102" s="63">
        <v>1</v>
      </c>
      <c r="X102" s="61">
        <v>7</v>
      </c>
      <c r="Y102" s="63">
        <v>1</v>
      </c>
      <c r="Z102" s="61">
        <v>3</v>
      </c>
      <c r="AA102" s="63">
        <v>1</v>
      </c>
      <c r="AB102" s="61">
        <v>2</v>
      </c>
      <c r="AC102" s="63">
        <v>1</v>
      </c>
      <c r="AD102" s="64">
        <v>0</v>
      </c>
      <c r="AE102" s="65">
        <v>0</v>
      </c>
      <c r="AF102" s="64">
        <v>0</v>
      </c>
      <c r="AG102" s="65">
        <v>0</v>
      </c>
      <c r="AH102" s="64">
        <v>0</v>
      </c>
      <c r="AI102" s="65">
        <v>0</v>
      </c>
      <c r="AJ102" s="64">
        <v>0</v>
      </c>
      <c r="AK102" s="65">
        <v>0</v>
      </c>
      <c r="AL102" s="64">
        <v>0</v>
      </c>
      <c r="AM102" s="65">
        <v>0</v>
      </c>
      <c r="AN102" s="64">
        <v>0</v>
      </c>
      <c r="AO102" s="65">
        <v>0</v>
      </c>
      <c r="AP102" s="157">
        <v>19</v>
      </c>
      <c r="AQ102" s="157">
        <v>5</v>
      </c>
      <c r="AR102" s="18">
        <v>1</v>
      </c>
      <c r="AS102" s="18">
        <v>0</v>
      </c>
      <c r="AT102" s="18">
        <v>2</v>
      </c>
      <c r="AU102" s="153">
        <f t="shared" si="28"/>
        <v>3</v>
      </c>
      <c r="AV102" s="66">
        <f t="shared" si="29"/>
        <v>0</v>
      </c>
      <c r="AW102" s="66">
        <f t="shared" si="30"/>
        <v>0</v>
      </c>
      <c r="AX102" s="53">
        <v>4</v>
      </c>
      <c r="AY102" s="153">
        <f t="shared" si="32"/>
        <v>4</v>
      </c>
      <c r="AZ102" s="67">
        <f t="shared" si="33"/>
        <v>1</v>
      </c>
      <c r="BA102" s="67">
        <f t="shared" si="34"/>
        <v>0</v>
      </c>
      <c r="BB102" s="67">
        <f t="shared" si="35"/>
        <v>-2</v>
      </c>
      <c r="BC102" s="153">
        <f t="shared" si="36"/>
        <v>-1</v>
      </c>
      <c r="BD102" s="160">
        <f t="shared" si="37"/>
        <v>-25</v>
      </c>
      <c r="BE102" s="112">
        <v>0</v>
      </c>
      <c r="BF102" s="112">
        <v>0</v>
      </c>
      <c r="BG102" s="68">
        <v>0</v>
      </c>
      <c r="BH102" s="18">
        <v>0</v>
      </c>
      <c r="BI102" s="286">
        <f t="shared" si="38"/>
        <v>-1</v>
      </c>
      <c r="BJ102" s="160">
        <f t="shared" si="39"/>
        <v>-25</v>
      </c>
    </row>
    <row r="103" spans="1:62" s="47" customFormat="1" ht="20.25" customHeight="1" x14ac:dyDescent="0.55000000000000004">
      <c r="A103" s="18">
        <v>94</v>
      </c>
      <c r="B103" s="128" t="s">
        <v>529</v>
      </c>
      <c r="C103" s="60" t="s">
        <v>530</v>
      </c>
      <c r="D103" s="20" t="s">
        <v>531</v>
      </c>
      <c r="E103" s="20" t="s">
        <v>532</v>
      </c>
      <c r="F103" s="20" t="s">
        <v>302</v>
      </c>
      <c r="G103" s="20" t="s">
        <v>303</v>
      </c>
      <c r="H103" s="20" t="s">
        <v>304</v>
      </c>
      <c r="I103" s="18">
        <v>8</v>
      </c>
      <c r="J103" s="18" t="s">
        <v>334</v>
      </c>
      <c r="K103" s="18" t="s">
        <v>290</v>
      </c>
      <c r="L103" s="61">
        <v>0</v>
      </c>
      <c r="M103" s="62">
        <v>0</v>
      </c>
      <c r="N103" s="61">
        <v>4</v>
      </c>
      <c r="O103" s="62">
        <v>1</v>
      </c>
      <c r="P103" s="61">
        <v>11</v>
      </c>
      <c r="Q103" s="62">
        <v>1</v>
      </c>
      <c r="R103" s="61">
        <v>8</v>
      </c>
      <c r="S103" s="63">
        <v>1</v>
      </c>
      <c r="T103" s="61">
        <v>12</v>
      </c>
      <c r="U103" s="63">
        <v>1</v>
      </c>
      <c r="V103" s="61">
        <v>7</v>
      </c>
      <c r="W103" s="63">
        <v>1</v>
      </c>
      <c r="X103" s="61">
        <v>8</v>
      </c>
      <c r="Y103" s="63">
        <v>1</v>
      </c>
      <c r="Z103" s="61">
        <v>11</v>
      </c>
      <c r="AA103" s="63">
        <v>1</v>
      </c>
      <c r="AB103" s="61">
        <v>11</v>
      </c>
      <c r="AC103" s="63">
        <v>1</v>
      </c>
      <c r="AD103" s="64">
        <v>0</v>
      </c>
      <c r="AE103" s="65">
        <v>0</v>
      </c>
      <c r="AF103" s="64">
        <v>0</v>
      </c>
      <c r="AG103" s="65">
        <v>0</v>
      </c>
      <c r="AH103" s="64">
        <v>0</v>
      </c>
      <c r="AI103" s="65">
        <v>0</v>
      </c>
      <c r="AJ103" s="64">
        <v>0</v>
      </c>
      <c r="AK103" s="65">
        <v>0</v>
      </c>
      <c r="AL103" s="64">
        <v>0</v>
      </c>
      <c r="AM103" s="65">
        <v>0</v>
      </c>
      <c r="AN103" s="64">
        <v>0</v>
      </c>
      <c r="AO103" s="65">
        <v>0</v>
      </c>
      <c r="AP103" s="157">
        <v>72</v>
      </c>
      <c r="AQ103" s="157">
        <v>8</v>
      </c>
      <c r="AR103" s="18">
        <v>1</v>
      </c>
      <c r="AS103" s="18">
        <v>0</v>
      </c>
      <c r="AT103" s="18">
        <v>5</v>
      </c>
      <c r="AU103" s="153">
        <f t="shared" si="28"/>
        <v>6</v>
      </c>
      <c r="AV103" s="66">
        <f t="shared" si="29"/>
        <v>1</v>
      </c>
      <c r="AW103" s="66">
        <f t="shared" si="30"/>
        <v>0</v>
      </c>
      <c r="AX103" s="53">
        <f>IF(AP103&lt;1,0,IF(AND((L103+N103+P103+R103+T103+V103+X103+Z103+AB103)&lt;=40,(L103+N103+P103+R103+T103+V103+X103+Z103+AB103)&gt;0,(AP103)&lt;120),"กรอก",ROUND((IF(AP103&lt;120,((IF((L103+N103+P103+R103+T103+V103+X103+Z103+AB103)=0,0,(IF((L103+N103+P103+R103+T103+V103+X103+Z103+AB103)&lt;=80,6,8))))+((((AE103+AG103+AI103)*30)/20)+(((AK103+AM103+AO103)*35)/20))),(((M103+O103+Q103)*20)/20)+(((S103+U103+W103+Y103+AA103+AC103)*25)/20)+(((AE103+AG103+AI103)*30)/20)+(((AK103+AM103+AO103)*35)/20))),0)))</f>
        <v>6</v>
      </c>
      <c r="AY103" s="153">
        <f t="shared" si="32"/>
        <v>7</v>
      </c>
      <c r="AZ103" s="67">
        <f t="shared" si="33"/>
        <v>0</v>
      </c>
      <c r="BA103" s="67">
        <f t="shared" si="34"/>
        <v>0</v>
      </c>
      <c r="BB103" s="67">
        <f t="shared" si="35"/>
        <v>-1</v>
      </c>
      <c r="BC103" s="153">
        <f t="shared" si="36"/>
        <v>-1</v>
      </c>
      <c r="BD103" s="160">
        <f t="shared" si="37"/>
        <v>-14.285714285714285</v>
      </c>
      <c r="BE103" s="112">
        <v>0</v>
      </c>
      <c r="BF103" s="112">
        <v>0</v>
      </c>
      <c r="BG103" s="68">
        <v>0</v>
      </c>
      <c r="BH103" s="18">
        <v>0</v>
      </c>
      <c r="BI103" s="286">
        <f t="shared" si="38"/>
        <v>-1</v>
      </c>
      <c r="BJ103" s="160">
        <f t="shared" si="39"/>
        <v>-14.285714285714285</v>
      </c>
    </row>
    <row r="104" spans="1:62" s="47" customFormat="1" ht="20.25" customHeight="1" x14ac:dyDescent="0.55000000000000004">
      <c r="A104" s="18">
        <v>95</v>
      </c>
      <c r="B104" s="128" t="s">
        <v>306</v>
      </c>
      <c r="C104" s="60" t="s">
        <v>410</v>
      </c>
      <c r="D104" s="20" t="s">
        <v>307</v>
      </c>
      <c r="E104" s="20" t="s">
        <v>308</v>
      </c>
      <c r="F104" s="20" t="s">
        <v>302</v>
      </c>
      <c r="G104" s="20" t="s">
        <v>303</v>
      </c>
      <c r="H104" s="20" t="s">
        <v>304</v>
      </c>
      <c r="I104" s="18">
        <v>30</v>
      </c>
      <c r="J104" s="18" t="s">
        <v>305</v>
      </c>
      <c r="K104" s="18" t="s">
        <v>290</v>
      </c>
      <c r="L104" s="61">
        <v>0</v>
      </c>
      <c r="M104" s="62">
        <v>0</v>
      </c>
      <c r="N104" s="61">
        <v>4</v>
      </c>
      <c r="O104" s="62">
        <v>1</v>
      </c>
      <c r="P104" s="61">
        <v>4</v>
      </c>
      <c r="Q104" s="62">
        <v>1</v>
      </c>
      <c r="R104" s="61">
        <v>7</v>
      </c>
      <c r="S104" s="63">
        <v>1</v>
      </c>
      <c r="T104" s="61">
        <v>2</v>
      </c>
      <c r="U104" s="63">
        <v>1</v>
      </c>
      <c r="V104" s="61">
        <v>1</v>
      </c>
      <c r="W104" s="63">
        <v>1</v>
      </c>
      <c r="X104" s="61">
        <v>6</v>
      </c>
      <c r="Y104" s="63">
        <v>1</v>
      </c>
      <c r="Z104" s="61">
        <v>4</v>
      </c>
      <c r="AA104" s="63">
        <v>1</v>
      </c>
      <c r="AB104" s="61">
        <v>8</v>
      </c>
      <c r="AC104" s="63">
        <v>1</v>
      </c>
      <c r="AD104" s="64">
        <v>0</v>
      </c>
      <c r="AE104" s="65">
        <v>0</v>
      </c>
      <c r="AF104" s="64">
        <v>0</v>
      </c>
      <c r="AG104" s="65">
        <v>0</v>
      </c>
      <c r="AH104" s="64">
        <v>0</v>
      </c>
      <c r="AI104" s="65">
        <v>0</v>
      </c>
      <c r="AJ104" s="64">
        <v>0</v>
      </c>
      <c r="AK104" s="65">
        <v>0</v>
      </c>
      <c r="AL104" s="64">
        <v>0</v>
      </c>
      <c r="AM104" s="65">
        <v>0</v>
      </c>
      <c r="AN104" s="64">
        <v>0</v>
      </c>
      <c r="AO104" s="65">
        <v>0</v>
      </c>
      <c r="AP104" s="157">
        <v>36</v>
      </c>
      <c r="AQ104" s="157">
        <v>8</v>
      </c>
      <c r="AR104" s="18">
        <v>1</v>
      </c>
      <c r="AS104" s="18">
        <v>0</v>
      </c>
      <c r="AT104" s="18">
        <v>2</v>
      </c>
      <c r="AU104" s="153">
        <f t="shared" si="28"/>
        <v>3</v>
      </c>
      <c r="AV104" s="66">
        <f t="shared" si="29"/>
        <v>0</v>
      </c>
      <c r="AW104" s="66">
        <f t="shared" si="30"/>
        <v>0</v>
      </c>
      <c r="AX104" s="53">
        <v>4</v>
      </c>
      <c r="AY104" s="153">
        <f t="shared" si="32"/>
        <v>4</v>
      </c>
      <c r="AZ104" s="67">
        <f t="shared" si="33"/>
        <v>1</v>
      </c>
      <c r="BA104" s="67">
        <f t="shared" si="34"/>
        <v>0</v>
      </c>
      <c r="BB104" s="67">
        <f t="shared" si="35"/>
        <v>-2</v>
      </c>
      <c r="BC104" s="153">
        <f t="shared" si="36"/>
        <v>-1</v>
      </c>
      <c r="BD104" s="160">
        <f t="shared" si="37"/>
        <v>-25</v>
      </c>
      <c r="BE104" s="112">
        <v>0</v>
      </c>
      <c r="BF104" s="112">
        <v>0</v>
      </c>
      <c r="BG104" s="68">
        <v>1</v>
      </c>
      <c r="BH104" s="18">
        <v>0</v>
      </c>
      <c r="BI104" s="286">
        <f t="shared" si="38"/>
        <v>0</v>
      </c>
      <c r="BJ104" s="160">
        <f t="shared" si="39"/>
        <v>0</v>
      </c>
    </row>
    <row r="105" spans="1:62" s="47" customFormat="1" ht="20.25" customHeight="1" x14ac:dyDescent="0.55000000000000004">
      <c r="A105" s="18">
        <v>96</v>
      </c>
      <c r="B105" s="128" t="s">
        <v>331</v>
      </c>
      <c r="C105" s="60" t="s">
        <v>332</v>
      </c>
      <c r="D105" s="20" t="s">
        <v>333</v>
      </c>
      <c r="E105" s="20" t="s">
        <v>301</v>
      </c>
      <c r="F105" s="20" t="s">
        <v>302</v>
      </c>
      <c r="G105" s="20" t="s">
        <v>303</v>
      </c>
      <c r="H105" s="20" t="s">
        <v>304</v>
      </c>
      <c r="I105" s="18">
        <v>45</v>
      </c>
      <c r="J105" s="18" t="s">
        <v>334</v>
      </c>
      <c r="K105" s="18" t="s">
        <v>290</v>
      </c>
      <c r="L105" s="61">
        <v>0</v>
      </c>
      <c r="M105" s="62">
        <v>0</v>
      </c>
      <c r="N105" s="61">
        <v>1</v>
      </c>
      <c r="O105" s="62">
        <v>1</v>
      </c>
      <c r="P105" s="61">
        <v>7</v>
      </c>
      <c r="Q105" s="62">
        <v>1</v>
      </c>
      <c r="R105" s="61">
        <v>10</v>
      </c>
      <c r="S105" s="63">
        <v>1</v>
      </c>
      <c r="T105" s="61">
        <v>8</v>
      </c>
      <c r="U105" s="63">
        <v>1</v>
      </c>
      <c r="V105" s="61">
        <v>10</v>
      </c>
      <c r="W105" s="63">
        <v>1</v>
      </c>
      <c r="X105" s="61">
        <v>13</v>
      </c>
      <c r="Y105" s="63">
        <v>1</v>
      </c>
      <c r="Z105" s="61">
        <v>11</v>
      </c>
      <c r="AA105" s="63">
        <v>1</v>
      </c>
      <c r="AB105" s="61">
        <v>12</v>
      </c>
      <c r="AC105" s="63">
        <v>1</v>
      </c>
      <c r="AD105" s="64">
        <v>0</v>
      </c>
      <c r="AE105" s="65">
        <v>0</v>
      </c>
      <c r="AF105" s="64">
        <v>0</v>
      </c>
      <c r="AG105" s="65">
        <v>0</v>
      </c>
      <c r="AH105" s="64">
        <v>0</v>
      </c>
      <c r="AI105" s="65">
        <v>0</v>
      </c>
      <c r="AJ105" s="64">
        <v>0</v>
      </c>
      <c r="AK105" s="65">
        <v>0</v>
      </c>
      <c r="AL105" s="64">
        <v>0</v>
      </c>
      <c r="AM105" s="65">
        <v>0</v>
      </c>
      <c r="AN105" s="64">
        <v>0</v>
      </c>
      <c r="AO105" s="65">
        <v>0</v>
      </c>
      <c r="AP105" s="157">
        <v>72</v>
      </c>
      <c r="AQ105" s="157">
        <v>8</v>
      </c>
      <c r="AR105" s="18">
        <v>1</v>
      </c>
      <c r="AS105" s="18">
        <v>0</v>
      </c>
      <c r="AT105" s="18">
        <v>5</v>
      </c>
      <c r="AU105" s="153">
        <f t="shared" si="28"/>
        <v>6</v>
      </c>
      <c r="AV105" s="66">
        <f t="shared" si="29"/>
        <v>1</v>
      </c>
      <c r="AW105" s="66">
        <f t="shared" si="30"/>
        <v>0</v>
      </c>
      <c r="AX105" s="53">
        <f t="shared" ref="AX105:AX136" si="40">IF(AP105&lt;1,0,IF(AND((L105+N105+P105+R105+T105+V105+X105+Z105+AB105)&lt;=40,(L105+N105+P105+R105+T105+V105+X105+Z105+AB105)&gt;0,(AP105)&lt;120),"กรอก",ROUND((IF(AP105&lt;120,((IF((L105+N105+P105+R105+T105+V105+X105+Z105+AB105)=0,0,(IF((L105+N105+P105+R105+T105+V105+X105+Z105+AB105)&lt;=80,6,8))))+((((AE105+AG105+AI105)*30)/20)+(((AK105+AM105+AO105)*35)/20))),(((M105+O105+Q105)*20)/20)+(((S105+U105+W105+Y105+AA105+AC105)*25)/20)+(((AE105+AG105+AI105)*30)/20)+(((AK105+AM105+AO105)*35)/20))),0)))</f>
        <v>6</v>
      </c>
      <c r="AY105" s="153">
        <f t="shared" si="32"/>
        <v>7</v>
      </c>
      <c r="AZ105" s="67">
        <f t="shared" si="33"/>
        <v>0</v>
      </c>
      <c r="BA105" s="67">
        <f t="shared" si="34"/>
        <v>0</v>
      </c>
      <c r="BB105" s="67">
        <f t="shared" si="35"/>
        <v>-1</v>
      </c>
      <c r="BC105" s="153">
        <f t="shared" si="36"/>
        <v>-1</v>
      </c>
      <c r="BD105" s="160">
        <f t="shared" si="37"/>
        <v>-14.285714285714285</v>
      </c>
      <c r="BE105" s="112">
        <v>0</v>
      </c>
      <c r="BF105" s="112">
        <v>0</v>
      </c>
      <c r="BG105" s="68">
        <v>0</v>
      </c>
      <c r="BH105" s="18">
        <v>1</v>
      </c>
      <c r="BI105" s="286">
        <f t="shared" si="38"/>
        <v>0</v>
      </c>
      <c r="BJ105" s="160">
        <f t="shared" si="39"/>
        <v>0</v>
      </c>
    </row>
    <row r="106" spans="1:62" s="47" customFormat="1" ht="20.25" customHeight="1" x14ac:dyDescent="0.55000000000000004">
      <c r="A106" s="18">
        <v>97</v>
      </c>
      <c r="B106" s="128" t="s">
        <v>494</v>
      </c>
      <c r="C106" s="60" t="s">
        <v>495</v>
      </c>
      <c r="D106" s="20" t="s">
        <v>496</v>
      </c>
      <c r="E106" s="20" t="s">
        <v>462</v>
      </c>
      <c r="F106" s="20" t="s">
        <v>302</v>
      </c>
      <c r="G106" s="20" t="s">
        <v>303</v>
      </c>
      <c r="H106" s="20" t="s">
        <v>304</v>
      </c>
      <c r="I106" s="18">
        <v>40</v>
      </c>
      <c r="J106" s="18" t="s">
        <v>334</v>
      </c>
      <c r="K106" s="18" t="s">
        <v>290</v>
      </c>
      <c r="L106" s="61">
        <v>0</v>
      </c>
      <c r="M106" s="62">
        <v>0</v>
      </c>
      <c r="N106" s="61">
        <v>1</v>
      </c>
      <c r="O106" s="62">
        <v>1</v>
      </c>
      <c r="P106" s="61">
        <v>5</v>
      </c>
      <c r="Q106" s="62">
        <v>1</v>
      </c>
      <c r="R106" s="61">
        <v>7</v>
      </c>
      <c r="S106" s="63">
        <v>1</v>
      </c>
      <c r="T106" s="61">
        <v>6</v>
      </c>
      <c r="U106" s="63">
        <v>1</v>
      </c>
      <c r="V106" s="61">
        <v>6</v>
      </c>
      <c r="W106" s="63">
        <v>1</v>
      </c>
      <c r="X106" s="61">
        <v>8</v>
      </c>
      <c r="Y106" s="63">
        <v>1</v>
      </c>
      <c r="Z106" s="61">
        <v>6</v>
      </c>
      <c r="AA106" s="63">
        <v>1</v>
      </c>
      <c r="AB106" s="61">
        <v>7</v>
      </c>
      <c r="AC106" s="63">
        <v>1</v>
      </c>
      <c r="AD106" s="64">
        <v>0</v>
      </c>
      <c r="AE106" s="65">
        <v>0</v>
      </c>
      <c r="AF106" s="64">
        <v>0</v>
      </c>
      <c r="AG106" s="65">
        <v>0</v>
      </c>
      <c r="AH106" s="64">
        <v>0</v>
      </c>
      <c r="AI106" s="65">
        <v>0</v>
      </c>
      <c r="AJ106" s="64">
        <v>0</v>
      </c>
      <c r="AK106" s="65">
        <v>0</v>
      </c>
      <c r="AL106" s="64">
        <v>0</v>
      </c>
      <c r="AM106" s="65">
        <v>0</v>
      </c>
      <c r="AN106" s="64">
        <v>0</v>
      </c>
      <c r="AO106" s="65">
        <v>0</v>
      </c>
      <c r="AP106" s="157">
        <v>46</v>
      </c>
      <c r="AQ106" s="157">
        <v>8</v>
      </c>
      <c r="AR106" s="18">
        <v>1</v>
      </c>
      <c r="AS106" s="18">
        <v>0</v>
      </c>
      <c r="AT106" s="18">
        <v>5</v>
      </c>
      <c r="AU106" s="153">
        <f t="shared" ref="AU106:AU137" si="41">SUM(AR106:AT106)</f>
        <v>6</v>
      </c>
      <c r="AV106" s="66">
        <f t="shared" ref="AV106:AV136" si="42">IF(AP106&lt;1,0,IF(OR(AND(K106="ป.ปกติ",AP106&lt;=40),K106=""),0,1))</f>
        <v>1</v>
      </c>
      <c r="AW106" s="66">
        <f t="shared" ref="AW106:AW136" si="43">IF(AP106&lt;=119,0,IF(AP106&lt;=719,1,IF(AP106&lt;=1079,2,IF(AP106&lt;=1679,3,4))))</f>
        <v>0</v>
      </c>
      <c r="AX106" s="53">
        <f t="shared" si="40"/>
        <v>6</v>
      </c>
      <c r="AY106" s="153">
        <f t="shared" ref="AY106:AY137" si="44">SUM(AV106:AX106)</f>
        <v>7</v>
      </c>
      <c r="AZ106" s="67">
        <f t="shared" ref="AZ106:AZ136" si="45">SUM(AR106)-AV106</f>
        <v>0</v>
      </c>
      <c r="BA106" s="67">
        <f t="shared" ref="BA106:BA136" si="46">SUM(AS106)-AW106</f>
        <v>0</v>
      </c>
      <c r="BB106" s="67">
        <f t="shared" ref="BB106:BB136" si="47">SUM(AT106)-AX106</f>
        <v>-1</v>
      </c>
      <c r="BC106" s="153">
        <f t="shared" ref="BC106:BC136" si="48">SUM(AU106)-AY106</f>
        <v>-1</v>
      </c>
      <c r="BD106" s="160">
        <f t="shared" ref="BD106:BD137" si="49">IFERROR(SUM(BC106)/AY106*100,0)</f>
        <v>-14.285714285714285</v>
      </c>
      <c r="BE106" s="112">
        <v>0</v>
      </c>
      <c r="BF106" s="112">
        <v>0</v>
      </c>
      <c r="BG106" s="68">
        <v>1</v>
      </c>
      <c r="BH106" s="18">
        <v>0</v>
      </c>
      <c r="BI106" s="286">
        <f t="shared" ref="BI106:BI137" si="50">SUM(BC106-BE106+BF106+BG106+BH106)</f>
        <v>0</v>
      </c>
      <c r="BJ106" s="160">
        <f t="shared" ref="BJ106:BJ137" si="51">SUM(BI106/AY106*100)</f>
        <v>0</v>
      </c>
    </row>
    <row r="107" spans="1:62" s="47" customFormat="1" ht="20.25" customHeight="1" x14ac:dyDescent="0.55000000000000004">
      <c r="A107" s="18">
        <v>98</v>
      </c>
      <c r="B107" s="128" t="s">
        <v>327</v>
      </c>
      <c r="C107" s="60" t="s">
        <v>328</v>
      </c>
      <c r="D107" s="20" t="s">
        <v>311</v>
      </c>
      <c r="E107" s="20" t="s">
        <v>301</v>
      </c>
      <c r="F107" s="20" t="s">
        <v>302</v>
      </c>
      <c r="G107" s="20" t="s">
        <v>303</v>
      </c>
      <c r="H107" s="20" t="s">
        <v>304</v>
      </c>
      <c r="I107" s="18">
        <v>35</v>
      </c>
      <c r="J107" s="18" t="s">
        <v>305</v>
      </c>
      <c r="K107" s="18" t="s">
        <v>290</v>
      </c>
      <c r="L107" s="61">
        <v>0</v>
      </c>
      <c r="M107" s="62">
        <v>0</v>
      </c>
      <c r="N107" s="61">
        <v>5</v>
      </c>
      <c r="O107" s="62">
        <v>1</v>
      </c>
      <c r="P107" s="61">
        <v>5</v>
      </c>
      <c r="Q107" s="62">
        <v>1</v>
      </c>
      <c r="R107" s="61">
        <v>9</v>
      </c>
      <c r="S107" s="63">
        <v>1</v>
      </c>
      <c r="T107" s="61">
        <v>5</v>
      </c>
      <c r="U107" s="63">
        <v>1</v>
      </c>
      <c r="V107" s="61">
        <v>10</v>
      </c>
      <c r="W107" s="63">
        <v>1</v>
      </c>
      <c r="X107" s="61">
        <v>9</v>
      </c>
      <c r="Y107" s="63">
        <v>1</v>
      </c>
      <c r="Z107" s="61">
        <v>10</v>
      </c>
      <c r="AA107" s="63">
        <v>1</v>
      </c>
      <c r="AB107" s="61">
        <v>15</v>
      </c>
      <c r="AC107" s="63">
        <v>1</v>
      </c>
      <c r="AD107" s="64">
        <v>0</v>
      </c>
      <c r="AE107" s="65">
        <v>0</v>
      </c>
      <c r="AF107" s="64">
        <v>0</v>
      </c>
      <c r="AG107" s="65">
        <v>0</v>
      </c>
      <c r="AH107" s="64">
        <v>0</v>
      </c>
      <c r="AI107" s="65">
        <v>0</v>
      </c>
      <c r="AJ107" s="64">
        <v>0</v>
      </c>
      <c r="AK107" s="65">
        <v>0</v>
      </c>
      <c r="AL107" s="64">
        <v>0</v>
      </c>
      <c r="AM107" s="65">
        <v>0</v>
      </c>
      <c r="AN107" s="64">
        <v>0</v>
      </c>
      <c r="AO107" s="65">
        <v>0</v>
      </c>
      <c r="AP107" s="157">
        <v>68</v>
      </c>
      <c r="AQ107" s="157">
        <v>8</v>
      </c>
      <c r="AR107" s="18">
        <v>1</v>
      </c>
      <c r="AS107" s="18">
        <v>0</v>
      </c>
      <c r="AT107" s="18">
        <v>5</v>
      </c>
      <c r="AU107" s="153">
        <f t="shared" si="41"/>
        <v>6</v>
      </c>
      <c r="AV107" s="66">
        <f t="shared" si="42"/>
        <v>1</v>
      </c>
      <c r="AW107" s="66">
        <f t="shared" si="43"/>
        <v>0</v>
      </c>
      <c r="AX107" s="53">
        <f t="shared" si="40"/>
        <v>6</v>
      </c>
      <c r="AY107" s="153">
        <f t="shared" si="44"/>
        <v>7</v>
      </c>
      <c r="AZ107" s="67">
        <f t="shared" si="45"/>
        <v>0</v>
      </c>
      <c r="BA107" s="67">
        <f t="shared" si="46"/>
        <v>0</v>
      </c>
      <c r="BB107" s="67">
        <f t="shared" si="47"/>
        <v>-1</v>
      </c>
      <c r="BC107" s="153">
        <f t="shared" si="48"/>
        <v>-1</v>
      </c>
      <c r="BD107" s="160">
        <f t="shared" si="49"/>
        <v>-14.285714285714285</v>
      </c>
      <c r="BE107" s="112">
        <v>0</v>
      </c>
      <c r="BF107" s="112">
        <v>0</v>
      </c>
      <c r="BG107" s="68">
        <v>2</v>
      </c>
      <c r="BH107" s="18">
        <v>0</v>
      </c>
      <c r="BI107" s="286">
        <f t="shared" si="50"/>
        <v>1</v>
      </c>
      <c r="BJ107" s="160">
        <f t="shared" si="51"/>
        <v>14.285714285714285</v>
      </c>
    </row>
    <row r="108" spans="1:62" s="47" customFormat="1" ht="20.25" customHeight="1" x14ac:dyDescent="0.55000000000000004">
      <c r="A108" s="18">
        <v>99</v>
      </c>
      <c r="B108" s="128" t="s">
        <v>488</v>
      </c>
      <c r="C108" s="60" t="s">
        <v>489</v>
      </c>
      <c r="D108" s="20" t="s">
        <v>301</v>
      </c>
      <c r="E108" s="20" t="s">
        <v>462</v>
      </c>
      <c r="F108" s="20" t="s">
        <v>302</v>
      </c>
      <c r="G108" s="20" t="s">
        <v>303</v>
      </c>
      <c r="H108" s="20" t="s">
        <v>304</v>
      </c>
      <c r="I108" s="18">
        <v>36</v>
      </c>
      <c r="J108" s="18" t="s">
        <v>305</v>
      </c>
      <c r="K108" s="18" t="s">
        <v>291</v>
      </c>
      <c r="L108" s="61">
        <v>0</v>
      </c>
      <c r="M108" s="62">
        <v>0</v>
      </c>
      <c r="N108" s="61">
        <v>37</v>
      </c>
      <c r="O108" s="62">
        <v>1</v>
      </c>
      <c r="P108" s="61">
        <v>60</v>
      </c>
      <c r="Q108" s="62">
        <v>2</v>
      </c>
      <c r="R108" s="61">
        <v>164</v>
      </c>
      <c r="S108" s="63">
        <v>6</v>
      </c>
      <c r="T108" s="61">
        <v>165</v>
      </c>
      <c r="U108" s="63">
        <v>6</v>
      </c>
      <c r="V108" s="61">
        <v>155</v>
      </c>
      <c r="W108" s="63">
        <v>5</v>
      </c>
      <c r="X108" s="61">
        <v>158</v>
      </c>
      <c r="Y108" s="63">
        <v>5</v>
      </c>
      <c r="Z108" s="61">
        <v>160</v>
      </c>
      <c r="AA108" s="63">
        <v>6</v>
      </c>
      <c r="AB108" s="61">
        <v>165</v>
      </c>
      <c r="AC108" s="63">
        <v>6</v>
      </c>
      <c r="AD108" s="64">
        <v>0</v>
      </c>
      <c r="AE108" s="65">
        <v>0</v>
      </c>
      <c r="AF108" s="64">
        <v>0</v>
      </c>
      <c r="AG108" s="65">
        <v>0</v>
      </c>
      <c r="AH108" s="64">
        <v>0</v>
      </c>
      <c r="AI108" s="65">
        <v>0</v>
      </c>
      <c r="AJ108" s="64">
        <v>0</v>
      </c>
      <c r="AK108" s="65">
        <v>0</v>
      </c>
      <c r="AL108" s="64">
        <v>0</v>
      </c>
      <c r="AM108" s="65">
        <v>0</v>
      </c>
      <c r="AN108" s="64">
        <v>0</v>
      </c>
      <c r="AO108" s="65">
        <v>0</v>
      </c>
      <c r="AP108" s="157">
        <v>1064</v>
      </c>
      <c r="AQ108" s="157">
        <v>37</v>
      </c>
      <c r="AR108" s="18">
        <v>1</v>
      </c>
      <c r="AS108" s="18">
        <v>2</v>
      </c>
      <c r="AT108" s="18">
        <v>46</v>
      </c>
      <c r="AU108" s="153">
        <f t="shared" si="41"/>
        <v>49</v>
      </c>
      <c r="AV108" s="66">
        <f t="shared" si="42"/>
        <v>1</v>
      </c>
      <c r="AW108" s="66">
        <f t="shared" si="43"/>
        <v>2</v>
      </c>
      <c r="AX108" s="53">
        <f t="shared" si="40"/>
        <v>46</v>
      </c>
      <c r="AY108" s="153">
        <f t="shared" si="44"/>
        <v>49</v>
      </c>
      <c r="AZ108" s="67">
        <f t="shared" si="45"/>
        <v>0</v>
      </c>
      <c r="BA108" s="67">
        <f t="shared" si="46"/>
        <v>0</v>
      </c>
      <c r="BB108" s="67">
        <f t="shared" si="47"/>
        <v>0</v>
      </c>
      <c r="BC108" s="153">
        <f t="shared" si="48"/>
        <v>0</v>
      </c>
      <c r="BD108" s="160">
        <f t="shared" si="49"/>
        <v>0</v>
      </c>
      <c r="BE108" s="112">
        <v>0</v>
      </c>
      <c r="BF108" s="112">
        <v>0</v>
      </c>
      <c r="BG108" s="68">
        <v>1</v>
      </c>
      <c r="BH108" s="18">
        <v>1</v>
      </c>
      <c r="BI108" s="286">
        <f t="shared" si="50"/>
        <v>2</v>
      </c>
      <c r="BJ108" s="160">
        <f t="shared" si="51"/>
        <v>4.0816326530612246</v>
      </c>
    </row>
    <row r="109" spans="1:62" s="47" customFormat="1" ht="20.25" customHeight="1" x14ac:dyDescent="0.55000000000000004">
      <c r="A109" s="18">
        <v>100</v>
      </c>
      <c r="B109" s="128" t="s">
        <v>577</v>
      </c>
      <c r="C109" s="60" t="s">
        <v>578</v>
      </c>
      <c r="D109" s="20" t="s">
        <v>450</v>
      </c>
      <c r="E109" s="20" t="s">
        <v>308</v>
      </c>
      <c r="F109" s="20" t="s">
        <v>302</v>
      </c>
      <c r="G109" s="20" t="s">
        <v>303</v>
      </c>
      <c r="H109" s="20" t="s">
        <v>304</v>
      </c>
      <c r="I109" s="18">
        <v>7.5</v>
      </c>
      <c r="J109" s="18" t="s">
        <v>313</v>
      </c>
      <c r="K109" s="18" t="s">
        <v>291</v>
      </c>
      <c r="L109" s="61">
        <v>0</v>
      </c>
      <c r="M109" s="62">
        <v>0</v>
      </c>
      <c r="N109" s="61">
        <v>82</v>
      </c>
      <c r="O109" s="62">
        <v>3</v>
      </c>
      <c r="P109" s="61">
        <v>76</v>
      </c>
      <c r="Q109" s="62">
        <v>3</v>
      </c>
      <c r="R109" s="61">
        <v>105</v>
      </c>
      <c r="S109" s="63">
        <v>3</v>
      </c>
      <c r="T109" s="61">
        <v>96</v>
      </c>
      <c r="U109" s="63">
        <v>3</v>
      </c>
      <c r="V109" s="61">
        <v>80</v>
      </c>
      <c r="W109" s="63">
        <v>3</v>
      </c>
      <c r="X109" s="61">
        <v>91</v>
      </c>
      <c r="Y109" s="63">
        <v>3</v>
      </c>
      <c r="Z109" s="61">
        <v>84</v>
      </c>
      <c r="AA109" s="63">
        <v>3</v>
      </c>
      <c r="AB109" s="61">
        <v>74</v>
      </c>
      <c r="AC109" s="63">
        <v>3</v>
      </c>
      <c r="AD109" s="64">
        <v>0</v>
      </c>
      <c r="AE109" s="65">
        <v>0</v>
      </c>
      <c r="AF109" s="64">
        <v>0</v>
      </c>
      <c r="AG109" s="65">
        <v>0</v>
      </c>
      <c r="AH109" s="64">
        <v>0</v>
      </c>
      <c r="AI109" s="65">
        <v>0</v>
      </c>
      <c r="AJ109" s="64">
        <v>0</v>
      </c>
      <c r="AK109" s="65">
        <v>0</v>
      </c>
      <c r="AL109" s="64">
        <v>0</v>
      </c>
      <c r="AM109" s="65">
        <v>0</v>
      </c>
      <c r="AN109" s="64">
        <v>0</v>
      </c>
      <c r="AO109" s="65">
        <v>0</v>
      </c>
      <c r="AP109" s="157">
        <v>688</v>
      </c>
      <c r="AQ109" s="157">
        <v>24</v>
      </c>
      <c r="AR109" s="18">
        <v>1</v>
      </c>
      <c r="AS109" s="18">
        <v>1</v>
      </c>
      <c r="AT109" s="18">
        <v>29</v>
      </c>
      <c r="AU109" s="153">
        <f t="shared" si="41"/>
        <v>31</v>
      </c>
      <c r="AV109" s="66">
        <f t="shared" si="42"/>
        <v>1</v>
      </c>
      <c r="AW109" s="66">
        <f t="shared" si="43"/>
        <v>1</v>
      </c>
      <c r="AX109" s="53">
        <f t="shared" si="40"/>
        <v>29</v>
      </c>
      <c r="AY109" s="153">
        <f t="shared" si="44"/>
        <v>31</v>
      </c>
      <c r="AZ109" s="67">
        <f t="shared" si="45"/>
        <v>0</v>
      </c>
      <c r="BA109" s="67">
        <f t="shared" si="46"/>
        <v>0</v>
      </c>
      <c r="BB109" s="67">
        <f t="shared" si="47"/>
        <v>0</v>
      </c>
      <c r="BC109" s="153">
        <f t="shared" si="48"/>
        <v>0</v>
      </c>
      <c r="BD109" s="160">
        <f t="shared" si="49"/>
        <v>0</v>
      </c>
      <c r="BE109" s="112">
        <v>0</v>
      </c>
      <c r="BF109" s="112">
        <v>0</v>
      </c>
      <c r="BG109" s="68">
        <v>2</v>
      </c>
      <c r="BH109" s="18">
        <v>0</v>
      </c>
      <c r="BI109" s="286">
        <f t="shared" si="50"/>
        <v>2</v>
      </c>
      <c r="BJ109" s="160">
        <f t="shared" si="51"/>
        <v>6.4516129032258061</v>
      </c>
    </row>
    <row r="110" spans="1:62" s="47" customFormat="1" ht="20.25" customHeight="1" x14ac:dyDescent="0.55000000000000004">
      <c r="A110" s="18">
        <v>101</v>
      </c>
      <c r="B110" s="128" t="s">
        <v>335</v>
      </c>
      <c r="C110" s="60" t="s">
        <v>336</v>
      </c>
      <c r="D110" s="20" t="s">
        <v>333</v>
      </c>
      <c r="E110" s="20" t="s">
        <v>301</v>
      </c>
      <c r="F110" s="20" t="s">
        <v>302</v>
      </c>
      <c r="G110" s="20" t="s">
        <v>303</v>
      </c>
      <c r="H110" s="20" t="s">
        <v>304</v>
      </c>
      <c r="I110" s="18">
        <v>40</v>
      </c>
      <c r="J110" s="18" t="s">
        <v>305</v>
      </c>
      <c r="K110" s="18" t="s">
        <v>291</v>
      </c>
      <c r="L110" s="61">
        <v>0</v>
      </c>
      <c r="M110" s="62">
        <v>0</v>
      </c>
      <c r="N110" s="61">
        <v>25</v>
      </c>
      <c r="O110" s="62">
        <v>1</v>
      </c>
      <c r="P110" s="61">
        <v>38</v>
      </c>
      <c r="Q110" s="62">
        <v>1</v>
      </c>
      <c r="R110" s="61">
        <v>59</v>
      </c>
      <c r="S110" s="63">
        <v>2</v>
      </c>
      <c r="T110" s="61">
        <v>49</v>
      </c>
      <c r="U110" s="63">
        <v>2</v>
      </c>
      <c r="V110" s="61">
        <v>45</v>
      </c>
      <c r="W110" s="63">
        <v>2</v>
      </c>
      <c r="X110" s="61">
        <v>53</v>
      </c>
      <c r="Y110" s="63">
        <v>2</v>
      </c>
      <c r="Z110" s="61">
        <v>59</v>
      </c>
      <c r="AA110" s="63">
        <v>2</v>
      </c>
      <c r="AB110" s="61">
        <v>55</v>
      </c>
      <c r="AC110" s="63">
        <v>2</v>
      </c>
      <c r="AD110" s="64">
        <v>0</v>
      </c>
      <c r="AE110" s="65">
        <v>0</v>
      </c>
      <c r="AF110" s="64">
        <v>0</v>
      </c>
      <c r="AG110" s="65">
        <v>0</v>
      </c>
      <c r="AH110" s="64">
        <v>0</v>
      </c>
      <c r="AI110" s="65">
        <v>0</v>
      </c>
      <c r="AJ110" s="64">
        <v>0</v>
      </c>
      <c r="AK110" s="65">
        <v>0</v>
      </c>
      <c r="AL110" s="64">
        <v>0</v>
      </c>
      <c r="AM110" s="65">
        <v>0</v>
      </c>
      <c r="AN110" s="64">
        <v>0</v>
      </c>
      <c r="AO110" s="65">
        <v>0</v>
      </c>
      <c r="AP110" s="157">
        <v>383</v>
      </c>
      <c r="AQ110" s="157">
        <v>14</v>
      </c>
      <c r="AR110" s="18">
        <v>1</v>
      </c>
      <c r="AS110" s="18">
        <v>1</v>
      </c>
      <c r="AT110" s="18">
        <v>17</v>
      </c>
      <c r="AU110" s="153">
        <f t="shared" si="41"/>
        <v>19</v>
      </c>
      <c r="AV110" s="66">
        <f t="shared" si="42"/>
        <v>1</v>
      </c>
      <c r="AW110" s="66">
        <f t="shared" si="43"/>
        <v>1</v>
      </c>
      <c r="AX110" s="53">
        <f t="shared" si="40"/>
        <v>17</v>
      </c>
      <c r="AY110" s="153">
        <f t="shared" si="44"/>
        <v>19</v>
      </c>
      <c r="AZ110" s="67">
        <f t="shared" si="45"/>
        <v>0</v>
      </c>
      <c r="BA110" s="67">
        <f t="shared" si="46"/>
        <v>0</v>
      </c>
      <c r="BB110" s="67">
        <f t="shared" si="47"/>
        <v>0</v>
      </c>
      <c r="BC110" s="153">
        <f t="shared" si="48"/>
        <v>0</v>
      </c>
      <c r="BD110" s="160">
        <f t="shared" si="49"/>
        <v>0</v>
      </c>
      <c r="BE110" s="112">
        <v>0</v>
      </c>
      <c r="BF110" s="112">
        <v>0</v>
      </c>
      <c r="BG110" s="68">
        <v>1</v>
      </c>
      <c r="BH110" s="18">
        <v>0</v>
      </c>
      <c r="BI110" s="286">
        <f t="shared" si="50"/>
        <v>1</v>
      </c>
      <c r="BJ110" s="160">
        <f t="shared" si="51"/>
        <v>5.2631578947368416</v>
      </c>
    </row>
    <row r="111" spans="1:62" s="47" customFormat="1" ht="20.25" customHeight="1" x14ac:dyDescent="0.55000000000000004">
      <c r="A111" s="18">
        <v>102</v>
      </c>
      <c r="B111" s="128" t="s">
        <v>357</v>
      </c>
      <c r="C111" s="60" t="s">
        <v>358</v>
      </c>
      <c r="D111" s="20" t="s">
        <v>300</v>
      </c>
      <c r="E111" s="20" t="s">
        <v>301</v>
      </c>
      <c r="F111" s="20" t="s">
        <v>302</v>
      </c>
      <c r="G111" s="20" t="s">
        <v>303</v>
      </c>
      <c r="H111" s="20" t="s">
        <v>304</v>
      </c>
      <c r="I111" s="18">
        <v>35</v>
      </c>
      <c r="J111" s="18" t="s">
        <v>305</v>
      </c>
      <c r="K111" s="18" t="s">
        <v>291</v>
      </c>
      <c r="L111" s="61">
        <v>6</v>
      </c>
      <c r="M111" s="62">
        <v>1</v>
      </c>
      <c r="N111" s="61">
        <v>21</v>
      </c>
      <c r="O111" s="62">
        <v>1</v>
      </c>
      <c r="P111" s="61">
        <v>41</v>
      </c>
      <c r="Q111" s="62">
        <v>2</v>
      </c>
      <c r="R111" s="61">
        <v>51</v>
      </c>
      <c r="S111" s="63">
        <v>2</v>
      </c>
      <c r="T111" s="61">
        <v>45</v>
      </c>
      <c r="U111" s="63">
        <v>2</v>
      </c>
      <c r="V111" s="61">
        <v>50</v>
      </c>
      <c r="W111" s="63">
        <v>2</v>
      </c>
      <c r="X111" s="61">
        <v>65</v>
      </c>
      <c r="Y111" s="63">
        <v>2</v>
      </c>
      <c r="Z111" s="61">
        <v>52</v>
      </c>
      <c r="AA111" s="63">
        <v>2</v>
      </c>
      <c r="AB111" s="61">
        <v>44</v>
      </c>
      <c r="AC111" s="63">
        <v>2</v>
      </c>
      <c r="AD111" s="64">
        <v>0</v>
      </c>
      <c r="AE111" s="65">
        <v>0</v>
      </c>
      <c r="AF111" s="64">
        <v>0</v>
      </c>
      <c r="AG111" s="65">
        <v>0</v>
      </c>
      <c r="AH111" s="64">
        <v>0</v>
      </c>
      <c r="AI111" s="65">
        <v>0</v>
      </c>
      <c r="AJ111" s="64">
        <v>0</v>
      </c>
      <c r="AK111" s="65">
        <v>0</v>
      </c>
      <c r="AL111" s="64">
        <v>0</v>
      </c>
      <c r="AM111" s="65">
        <v>0</v>
      </c>
      <c r="AN111" s="64">
        <v>0</v>
      </c>
      <c r="AO111" s="65">
        <v>0</v>
      </c>
      <c r="AP111" s="157">
        <v>375</v>
      </c>
      <c r="AQ111" s="157">
        <v>16</v>
      </c>
      <c r="AR111" s="18">
        <v>1</v>
      </c>
      <c r="AS111" s="18">
        <v>1</v>
      </c>
      <c r="AT111" s="18">
        <v>19</v>
      </c>
      <c r="AU111" s="153">
        <f t="shared" si="41"/>
        <v>21</v>
      </c>
      <c r="AV111" s="66">
        <f t="shared" si="42"/>
        <v>1</v>
      </c>
      <c r="AW111" s="66">
        <f t="shared" si="43"/>
        <v>1</v>
      </c>
      <c r="AX111" s="53">
        <f t="shared" si="40"/>
        <v>19</v>
      </c>
      <c r="AY111" s="153">
        <f t="shared" si="44"/>
        <v>21</v>
      </c>
      <c r="AZ111" s="67">
        <f t="shared" si="45"/>
        <v>0</v>
      </c>
      <c r="BA111" s="67">
        <f t="shared" si="46"/>
        <v>0</v>
      </c>
      <c r="BB111" s="67">
        <f t="shared" si="47"/>
        <v>0</v>
      </c>
      <c r="BC111" s="153">
        <f t="shared" si="48"/>
        <v>0</v>
      </c>
      <c r="BD111" s="160">
        <f t="shared" si="49"/>
        <v>0</v>
      </c>
      <c r="BE111" s="112">
        <v>0</v>
      </c>
      <c r="BF111" s="112">
        <v>0</v>
      </c>
      <c r="BG111" s="68">
        <v>1</v>
      </c>
      <c r="BH111" s="18">
        <v>0</v>
      </c>
      <c r="BI111" s="286">
        <f t="shared" si="50"/>
        <v>1</v>
      </c>
      <c r="BJ111" s="160">
        <f t="shared" si="51"/>
        <v>4.7619047619047619</v>
      </c>
    </row>
    <row r="112" spans="1:62" s="47" customFormat="1" ht="20.25" customHeight="1" x14ac:dyDescent="0.55000000000000004">
      <c r="A112" s="18">
        <v>103</v>
      </c>
      <c r="B112" s="128" t="s">
        <v>579</v>
      </c>
      <c r="C112" s="60" t="s">
        <v>591</v>
      </c>
      <c r="D112" s="20" t="s">
        <v>450</v>
      </c>
      <c r="E112" s="20" t="s">
        <v>308</v>
      </c>
      <c r="F112" s="20" t="s">
        <v>302</v>
      </c>
      <c r="G112" s="20" t="s">
        <v>303</v>
      </c>
      <c r="H112" s="20" t="s">
        <v>304</v>
      </c>
      <c r="I112" s="18">
        <v>10</v>
      </c>
      <c r="J112" s="18" t="s">
        <v>313</v>
      </c>
      <c r="K112" s="18" t="s">
        <v>290</v>
      </c>
      <c r="L112" s="61">
        <v>0</v>
      </c>
      <c r="M112" s="62">
        <v>0</v>
      </c>
      <c r="N112" s="61">
        <v>53</v>
      </c>
      <c r="O112" s="62">
        <v>2</v>
      </c>
      <c r="P112" s="61">
        <v>66</v>
      </c>
      <c r="Q112" s="62">
        <v>2</v>
      </c>
      <c r="R112" s="61">
        <v>75</v>
      </c>
      <c r="S112" s="63">
        <v>3</v>
      </c>
      <c r="T112" s="61">
        <v>59</v>
      </c>
      <c r="U112" s="63">
        <v>2</v>
      </c>
      <c r="V112" s="61">
        <v>61</v>
      </c>
      <c r="W112" s="63">
        <v>2</v>
      </c>
      <c r="X112" s="61">
        <v>70</v>
      </c>
      <c r="Y112" s="63">
        <v>3</v>
      </c>
      <c r="Z112" s="61">
        <v>72</v>
      </c>
      <c r="AA112" s="63">
        <v>3</v>
      </c>
      <c r="AB112" s="61">
        <v>57</v>
      </c>
      <c r="AC112" s="63">
        <v>2</v>
      </c>
      <c r="AD112" s="64">
        <v>0</v>
      </c>
      <c r="AE112" s="65">
        <v>0</v>
      </c>
      <c r="AF112" s="64">
        <v>0</v>
      </c>
      <c r="AG112" s="65">
        <v>0</v>
      </c>
      <c r="AH112" s="64">
        <v>0</v>
      </c>
      <c r="AI112" s="65">
        <v>0</v>
      </c>
      <c r="AJ112" s="64">
        <v>0</v>
      </c>
      <c r="AK112" s="65">
        <v>0</v>
      </c>
      <c r="AL112" s="64">
        <v>0</v>
      </c>
      <c r="AM112" s="65">
        <v>0</v>
      </c>
      <c r="AN112" s="64">
        <v>0</v>
      </c>
      <c r="AO112" s="65">
        <v>0</v>
      </c>
      <c r="AP112" s="157">
        <v>513</v>
      </c>
      <c r="AQ112" s="157">
        <v>19</v>
      </c>
      <c r="AR112" s="18">
        <v>1</v>
      </c>
      <c r="AS112" s="18">
        <v>1</v>
      </c>
      <c r="AT112" s="18">
        <v>23</v>
      </c>
      <c r="AU112" s="153">
        <f t="shared" si="41"/>
        <v>25</v>
      </c>
      <c r="AV112" s="66">
        <f t="shared" si="42"/>
        <v>1</v>
      </c>
      <c r="AW112" s="66">
        <f t="shared" si="43"/>
        <v>1</v>
      </c>
      <c r="AX112" s="53">
        <f t="shared" si="40"/>
        <v>23</v>
      </c>
      <c r="AY112" s="153">
        <f t="shared" si="44"/>
        <v>25</v>
      </c>
      <c r="AZ112" s="67">
        <f t="shared" si="45"/>
        <v>0</v>
      </c>
      <c r="BA112" s="67">
        <f t="shared" si="46"/>
        <v>0</v>
      </c>
      <c r="BB112" s="67">
        <f t="shared" si="47"/>
        <v>0</v>
      </c>
      <c r="BC112" s="153">
        <f t="shared" si="48"/>
        <v>0</v>
      </c>
      <c r="BD112" s="160">
        <f t="shared" si="49"/>
        <v>0</v>
      </c>
      <c r="BE112" s="112">
        <v>0</v>
      </c>
      <c r="BF112" s="112">
        <v>0</v>
      </c>
      <c r="BG112" s="68">
        <v>0</v>
      </c>
      <c r="BH112" s="18">
        <v>0</v>
      </c>
      <c r="BI112" s="286">
        <f t="shared" si="50"/>
        <v>0</v>
      </c>
      <c r="BJ112" s="160">
        <f t="shared" si="51"/>
        <v>0</v>
      </c>
    </row>
    <row r="113" spans="1:62" s="47" customFormat="1" ht="20.25" customHeight="1" x14ac:dyDescent="0.55000000000000004">
      <c r="A113" s="18">
        <v>104</v>
      </c>
      <c r="B113" s="128" t="s">
        <v>503</v>
      </c>
      <c r="C113" s="60" t="s">
        <v>504</v>
      </c>
      <c r="D113" s="20" t="s">
        <v>505</v>
      </c>
      <c r="E113" s="20" t="s">
        <v>506</v>
      </c>
      <c r="F113" s="20" t="s">
        <v>302</v>
      </c>
      <c r="G113" s="20" t="s">
        <v>303</v>
      </c>
      <c r="H113" s="20" t="s">
        <v>326</v>
      </c>
      <c r="I113" s="18">
        <v>5</v>
      </c>
      <c r="J113" s="18" t="s">
        <v>334</v>
      </c>
      <c r="K113" s="18" t="s">
        <v>290</v>
      </c>
      <c r="L113" s="61">
        <v>22</v>
      </c>
      <c r="M113" s="62">
        <v>1</v>
      </c>
      <c r="N113" s="61">
        <v>41</v>
      </c>
      <c r="O113" s="62">
        <v>2</v>
      </c>
      <c r="P113" s="61">
        <v>50</v>
      </c>
      <c r="Q113" s="62">
        <v>2</v>
      </c>
      <c r="R113" s="61">
        <v>81</v>
      </c>
      <c r="S113" s="63">
        <v>3</v>
      </c>
      <c r="T113" s="61">
        <v>75</v>
      </c>
      <c r="U113" s="63">
        <v>3</v>
      </c>
      <c r="V113" s="61">
        <v>72</v>
      </c>
      <c r="W113" s="63">
        <v>3</v>
      </c>
      <c r="X113" s="61">
        <v>75</v>
      </c>
      <c r="Y113" s="63">
        <v>3</v>
      </c>
      <c r="Z113" s="61">
        <v>70</v>
      </c>
      <c r="AA113" s="63">
        <v>3</v>
      </c>
      <c r="AB113" s="61">
        <v>67</v>
      </c>
      <c r="AC113" s="63">
        <v>2</v>
      </c>
      <c r="AD113" s="64">
        <v>36</v>
      </c>
      <c r="AE113" s="65">
        <v>1</v>
      </c>
      <c r="AF113" s="64">
        <v>30</v>
      </c>
      <c r="AG113" s="65">
        <v>1</v>
      </c>
      <c r="AH113" s="64">
        <v>27</v>
      </c>
      <c r="AI113" s="65">
        <v>1</v>
      </c>
      <c r="AJ113" s="64">
        <v>0</v>
      </c>
      <c r="AK113" s="65">
        <v>0</v>
      </c>
      <c r="AL113" s="64">
        <v>0</v>
      </c>
      <c r="AM113" s="65">
        <v>0</v>
      </c>
      <c r="AN113" s="64">
        <v>0</v>
      </c>
      <c r="AO113" s="65">
        <v>0</v>
      </c>
      <c r="AP113" s="157">
        <v>646</v>
      </c>
      <c r="AQ113" s="157">
        <v>25</v>
      </c>
      <c r="AR113" s="18">
        <v>1</v>
      </c>
      <c r="AS113" s="18">
        <v>1</v>
      </c>
      <c r="AT113" s="18">
        <v>31</v>
      </c>
      <c r="AU113" s="153">
        <f t="shared" si="41"/>
        <v>33</v>
      </c>
      <c r="AV113" s="66">
        <f t="shared" si="42"/>
        <v>1</v>
      </c>
      <c r="AW113" s="66">
        <f t="shared" si="43"/>
        <v>1</v>
      </c>
      <c r="AX113" s="53">
        <f t="shared" si="40"/>
        <v>31</v>
      </c>
      <c r="AY113" s="153">
        <f t="shared" si="44"/>
        <v>33</v>
      </c>
      <c r="AZ113" s="67">
        <f t="shared" si="45"/>
        <v>0</v>
      </c>
      <c r="BA113" s="67">
        <f t="shared" si="46"/>
        <v>0</v>
      </c>
      <c r="BB113" s="67">
        <f t="shared" si="47"/>
        <v>0</v>
      </c>
      <c r="BC113" s="153">
        <f t="shared" si="48"/>
        <v>0</v>
      </c>
      <c r="BD113" s="160">
        <f t="shared" si="49"/>
        <v>0</v>
      </c>
      <c r="BE113" s="112">
        <v>0</v>
      </c>
      <c r="BF113" s="112">
        <v>0</v>
      </c>
      <c r="BG113" s="68">
        <v>2</v>
      </c>
      <c r="BH113" s="18">
        <v>0</v>
      </c>
      <c r="BI113" s="286">
        <f t="shared" si="50"/>
        <v>2</v>
      </c>
      <c r="BJ113" s="160">
        <f t="shared" si="51"/>
        <v>6.0606060606060606</v>
      </c>
    </row>
    <row r="114" spans="1:62" s="47" customFormat="1" ht="20.25" customHeight="1" x14ac:dyDescent="0.55000000000000004">
      <c r="A114" s="18">
        <v>105</v>
      </c>
      <c r="B114" s="128" t="s">
        <v>554</v>
      </c>
      <c r="C114" s="280" t="s">
        <v>555</v>
      </c>
      <c r="D114" s="20" t="s">
        <v>366</v>
      </c>
      <c r="E114" s="20" t="s">
        <v>301</v>
      </c>
      <c r="F114" s="20" t="s">
        <v>302</v>
      </c>
      <c r="G114" s="20" t="s">
        <v>303</v>
      </c>
      <c r="H114" s="20" t="s">
        <v>304</v>
      </c>
      <c r="I114" s="18">
        <v>33</v>
      </c>
      <c r="J114" s="18" t="s">
        <v>334</v>
      </c>
      <c r="K114" s="18" t="s">
        <v>291</v>
      </c>
      <c r="L114" s="61">
        <v>0</v>
      </c>
      <c r="M114" s="62">
        <v>0</v>
      </c>
      <c r="N114" s="61">
        <v>69</v>
      </c>
      <c r="O114" s="62">
        <v>2</v>
      </c>
      <c r="P114" s="61">
        <v>90</v>
      </c>
      <c r="Q114" s="62">
        <v>3</v>
      </c>
      <c r="R114" s="61">
        <v>137</v>
      </c>
      <c r="S114" s="63">
        <v>5</v>
      </c>
      <c r="T114" s="61">
        <v>138</v>
      </c>
      <c r="U114" s="63">
        <v>5</v>
      </c>
      <c r="V114" s="61">
        <v>118</v>
      </c>
      <c r="W114" s="63">
        <v>4</v>
      </c>
      <c r="X114" s="61">
        <v>138</v>
      </c>
      <c r="Y114" s="63">
        <v>5</v>
      </c>
      <c r="Z114" s="61">
        <v>112</v>
      </c>
      <c r="AA114" s="63">
        <v>4</v>
      </c>
      <c r="AB114" s="61">
        <v>119</v>
      </c>
      <c r="AC114" s="63">
        <v>4</v>
      </c>
      <c r="AD114" s="64">
        <v>0</v>
      </c>
      <c r="AE114" s="65">
        <v>0</v>
      </c>
      <c r="AF114" s="64">
        <v>0</v>
      </c>
      <c r="AG114" s="65">
        <v>0</v>
      </c>
      <c r="AH114" s="64">
        <v>0</v>
      </c>
      <c r="AI114" s="65">
        <v>0</v>
      </c>
      <c r="AJ114" s="64">
        <v>0</v>
      </c>
      <c r="AK114" s="65">
        <v>0</v>
      </c>
      <c r="AL114" s="64">
        <v>0</v>
      </c>
      <c r="AM114" s="65">
        <v>0</v>
      </c>
      <c r="AN114" s="64">
        <v>0</v>
      </c>
      <c r="AO114" s="65">
        <v>0</v>
      </c>
      <c r="AP114" s="157">
        <v>921</v>
      </c>
      <c r="AQ114" s="157">
        <v>32</v>
      </c>
      <c r="AR114" s="18">
        <v>1</v>
      </c>
      <c r="AS114" s="18">
        <v>2</v>
      </c>
      <c r="AT114" s="18">
        <v>39</v>
      </c>
      <c r="AU114" s="153">
        <f t="shared" si="41"/>
        <v>42</v>
      </c>
      <c r="AV114" s="66">
        <f t="shared" si="42"/>
        <v>1</v>
      </c>
      <c r="AW114" s="66">
        <f t="shared" si="43"/>
        <v>2</v>
      </c>
      <c r="AX114" s="53">
        <f t="shared" si="40"/>
        <v>39</v>
      </c>
      <c r="AY114" s="153">
        <f t="shared" si="44"/>
        <v>42</v>
      </c>
      <c r="AZ114" s="67">
        <f t="shared" si="45"/>
        <v>0</v>
      </c>
      <c r="BA114" s="67">
        <f t="shared" si="46"/>
        <v>0</v>
      </c>
      <c r="BB114" s="67">
        <f t="shared" si="47"/>
        <v>0</v>
      </c>
      <c r="BC114" s="153">
        <f t="shared" si="48"/>
        <v>0</v>
      </c>
      <c r="BD114" s="160">
        <f t="shared" si="49"/>
        <v>0</v>
      </c>
      <c r="BE114" s="112">
        <v>0</v>
      </c>
      <c r="BF114" s="112">
        <v>0</v>
      </c>
      <c r="BG114" s="68">
        <v>0</v>
      </c>
      <c r="BH114" s="18">
        <v>0</v>
      </c>
      <c r="BI114" s="286">
        <f t="shared" si="50"/>
        <v>0</v>
      </c>
      <c r="BJ114" s="160">
        <f t="shared" si="51"/>
        <v>0</v>
      </c>
    </row>
    <row r="115" spans="1:62" s="47" customFormat="1" ht="20.25" customHeight="1" x14ac:dyDescent="0.55000000000000004">
      <c r="A115" s="18">
        <v>106</v>
      </c>
      <c r="B115" s="128" t="s">
        <v>566</v>
      </c>
      <c r="C115" s="60" t="s">
        <v>600</v>
      </c>
      <c r="D115" s="20" t="s">
        <v>399</v>
      </c>
      <c r="E115" s="20" t="s">
        <v>308</v>
      </c>
      <c r="F115" s="20" t="s">
        <v>302</v>
      </c>
      <c r="G115" s="20" t="s">
        <v>303</v>
      </c>
      <c r="H115" s="20" t="s">
        <v>304</v>
      </c>
      <c r="I115" s="18">
        <v>10</v>
      </c>
      <c r="J115" s="18" t="s">
        <v>313</v>
      </c>
      <c r="K115" s="18" t="s">
        <v>291</v>
      </c>
      <c r="L115" s="61">
        <v>0</v>
      </c>
      <c r="M115" s="62">
        <v>0</v>
      </c>
      <c r="N115" s="61">
        <v>36</v>
      </c>
      <c r="O115" s="62">
        <v>1</v>
      </c>
      <c r="P115" s="61">
        <v>47</v>
      </c>
      <c r="Q115" s="62">
        <v>2</v>
      </c>
      <c r="R115" s="61">
        <v>53</v>
      </c>
      <c r="S115" s="63">
        <v>2</v>
      </c>
      <c r="T115" s="61">
        <v>52</v>
      </c>
      <c r="U115" s="63">
        <v>2</v>
      </c>
      <c r="V115" s="61">
        <v>51</v>
      </c>
      <c r="W115" s="63">
        <v>2</v>
      </c>
      <c r="X115" s="61">
        <v>44</v>
      </c>
      <c r="Y115" s="63">
        <v>2</v>
      </c>
      <c r="Z115" s="61">
        <v>46</v>
      </c>
      <c r="AA115" s="63">
        <v>2</v>
      </c>
      <c r="AB115" s="61">
        <v>29</v>
      </c>
      <c r="AC115" s="63">
        <v>1</v>
      </c>
      <c r="AD115" s="64">
        <v>0</v>
      </c>
      <c r="AE115" s="65">
        <v>0</v>
      </c>
      <c r="AF115" s="64">
        <v>0</v>
      </c>
      <c r="AG115" s="65">
        <v>0</v>
      </c>
      <c r="AH115" s="64">
        <v>0</v>
      </c>
      <c r="AI115" s="65">
        <v>0</v>
      </c>
      <c r="AJ115" s="64">
        <v>0</v>
      </c>
      <c r="AK115" s="65">
        <v>0</v>
      </c>
      <c r="AL115" s="64">
        <v>0</v>
      </c>
      <c r="AM115" s="65">
        <v>0</v>
      </c>
      <c r="AN115" s="64">
        <v>0</v>
      </c>
      <c r="AO115" s="65">
        <v>0</v>
      </c>
      <c r="AP115" s="157">
        <v>358</v>
      </c>
      <c r="AQ115" s="157">
        <v>14</v>
      </c>
      <c r="AR115" s="18">
        <v>1</v>
      </c>
      <c r="AS115" s="18">
        <v>1</v>
      </c>
      <c r="AT115" s="18">
        <v>17</v>
      </c>
      <c r="AU115" s="153">
        <f t="shared" si="41"/>
        <v>19</v>
      </c>
      <c r="AV115" s="66">
        <f t="shared" si="42"/>
        <v>1</v>
      </c>
      <c r="AW115" s="66">
        <f t="shared" si="43"/>
        <v>1</v>
      </c>
      <c r="AX115" s="53">
        <f t="shared" si="40"/>
        <v>17</v>
      </c>
      <c r="AY115" s="153">
        <f t="shared" si="44"/>
        <v>19</v>
      </c>
      <c r="AZ115" s="67">
        <f t="shared" si="45"/>
        <v>0</v>
      </c>
      <c r="BA115" s="67">
        <f t="shared" si="46"/>
        <v>0</v>
      </c>
      <c r="BB115" s="67">
        <f t="shared" si="47"/>
        <v>0</v>
      </c>
      <c r="BC115" s="153">
        <f t="shared" si="48"/>
        <v>0</v>
      </c>
      <c r="BD115" s="160">
        <f t="shared" si="49"/>
        <v>0</v>
      </c>
      <c r="BE115" s="112">
        <v>0</v>
      </c>
      <c r="BF115" s="112">
        <v>0</v>
      </c>
      <c r="BG115" s="68">
        <v>0</v>
      </c>
      <c r="BH115" s="18">
        <v>0</v>
      </c>
      <c r="BI115" s="286">
        <f t="shared" si="50"/>
        <v>0</v>
      </c>
      <c r="BJ115" s="160">
        <f t="shared" si="51"/>
        <v>0</v>
      </c>
    </row>
    <row r="116" spans="1:62" s="47" customFormat="1" ht="20.25" customHeight="1" x14ac:dyDescent="0.55000000000000004">
      <c r="A116" s="18">
        <v>107</v>
      </c>
      <c r="B116" s="128" t="s">
        <v>424</v>
      </c>
      <c r="C116" s="60" t="s">
        <v>425</v>
      </c>
      <c r="D116" s="20" t="s">
        <v>423</v>
      </c>
      <c r="E116" s="20" t="s">
        <v>308</v>
      </c>
      <c r="F116" s="20" t="s">
        <v>426</v>
      </c>
      <c r="G116" s="20" t="s">
        <v>303</v>
      </c>
      <c r="H116" s="20" t="s">
        <v>326</v>
      </c>
      <c r="I116" s="18">
        <v>15</v>
      </c>
      <c r="J116" s="18" t="s">
        <v>313</v>
      </c>
      <c r="K116" s="18" t="s">
        <v>290</v>
      </c>
      <c r="L116" s="61">
        <v>22</v>
      </c>
      <c r="M116" s="62">
        <v>1</v>
      </c>
      <c r="N116" s="61">
        <v>19</v>
      </c>
      <c r="O116" s="62">
        <v>1</v>
      </c>
      <c r="P116" s="61">
        <v>29</v>
      </c>
      <c r="Q116" s="62">
        <v>1</v>
      </c>
      <c r="R116" s="61">
        <v>47</v>
      </c>
      <c r="S116" s="63">
        <v>2</v>
      </c>
      <c r="T116" s="61">
        <v>39</v>
      </c>
      <c r="U116" s="63">
        <v>1</v>
      </c>
      <c r="V116" s="61">
        <v>34</v>
      </c>
      <c r="W116" s="63">
        <v>1</v>
      </c>
      <c r="X116" s="61">
        <v>46</v>
      </c>
      <c r="Y116" s="63">
        <v>2</v>
      </c>
      <c r="Z116" s="61">
        <v>44</v>
      </c>
      <c r="AA116" s="63">
        <v>2</v>
      </c>
      <c r="AB116" s="61">
        <v>52</v>
      </c>
      <c r="AC116" s="63">
        <v>2</v>
      </c>
      <c r="AD116" s="64">
        <v>53</v>
      </c>
      <c r="AE116" s="65">
        <v>2</v>
      </c>
      <c r="AF116" s="64">
        <v>60</v>
      </c>
      <c r="AG116" s="65">
        <v>2</v>
      </c>
      <c r="AH116" s="64">
        <v>35</v>
      </c>
      <c r="AI116" s="65">
        <v>1</v>
      </c>
      <c r="AJ116" s="64">
        <v>0</v>
      </c>
      <c r="AK116" s="65">
        <v>0</v>
      </c>
      <c r="AL116" s="64">
        <v>0</v>
      </c>
      <c r="AM116" s="65">
        <v>0</v>
      </c>
      <c r="AN116" s="64">
        <v>0</v>
      </c>
      <c r="AO116" s="65">
        <v>0</v>
      </c>
      <c r="AP116" s="157">
        <v>480</v>
      </c>
      <c r="AQ116" s="157">
        <v>18</v>
      </c>
      <c r="AR116" s="18">
        <v>1</v>
      </c>
      <c r="AS116" s="18">
        <v>1</v>
      </c>
      <c r="AT116" s="18">
        <v>23</v>
      </c>
      <c r="AU116" s="153">
        <f t="shared" si="41"/>
        <v>25</v>
      </c>
      <c r="AV116" s="66">
        <f t="shared" si="42"/>
        <v>1</v>
      </c>
      <c r="AW116" s="66">
        <f t="shared" si="43"/>
        <v>1</v>
      </c>
      <c r="AX116" s="53">
        <f t="shared" si="40"/>
        <v>23</v>
      </c>
      <c r="AY116" s="153">
        <f t="shared" si="44"/>
        <v>25</v>
      </c>
      <c r="AZ116" s="67">
        <f t="shared" si="45"/>
        <v>0</v>
      </c>
      <c r="BA116" s="67">
        <f t="shared" si="46"/>
        <v>0</v>
      </c>
      <c r="BB116" s="67">
        <f t="shared" si="47"/>
        <v>0</v>
      </c>
      <c r="BC116" s="153">
        <f t="shared" si="48"/>
        <v>0</v>
      </c>
      <c r="BD116" s="160">
        <f t="shared" si="49"/>
        <v>0</v>
      </c>
      <c r="BE116" s="112">
        <v>0</v>
      </c>
      <c r="BF116" s="112">
        <v>0</v>
      </c>
      <c r="BG116" s="68">
        <v>2</v>
      </c>
      <c r="BH116" s="18">
        <v>0</v>
      </c>
      <c r="BI116" s="286">
        <f t="shared" si="50"/>
        <v>2</v>
      </c>
      <c r="BJ116" s="160">
        <f t="shared" si="51"/>
        <v>8</v>
      </c>
    </row>
    <row r="117" spans="1:62" s="47" customFormat="1" ht="20.25" customHeight="1" x14ac:dyDescent="0.55000000000000004">
      <c r="A117" s="18">
        <v>108</v>
      </c>
      <c r="B117" s="128" t="s">
        <v>567</v>
      </c>
      <c r="C117" s="60" t="s">
        <v>568</v>
      </c>
      <c r="D117" s="20" t="s">
        <v>413</v>
      </c>
      <c r="E117" s="20" t="s">
        <v>308</v>
      </c>
      <c r="F117" s="20" t="s">
        <v>302</v>
      </c>
      <c r="G117" s="20" t="s">
        <v>303</v>
      </c>
      <c r="H117" s="20" t="s">
        <v>304</v>
      </c>
      <c r="I117" s="18">
        <v>10</v>
      </c>
      <c r="J117" s="18" t="s">
        <v>334</v>
      </c>
      <c r="K117" s="18" t="s">
        <v>291</v>
      </c>
      <c r="L117" s="61">
        <v>0</v>
      </c>
      <c r="M117" s="62">
        <v>0</v>
      </c>
      <c r="N117" s="61">
        <v>27</v>
      </c>
      <c r="O117" s="62">
        <v>1</v>
      </c>
      <c r="P117" s="61">
        <v>52</v>
      </c>
      <c r="Q117" s="62">
        <v>2</v>
      </c>
      <c r="R117" s="61">
        <v>56</v>
      </c>
      <c r="S117" s="63">
        <v>2</v>
      </c>
      <c r="T117" s="61">
        <v>57</v>
      </c>
      <c r="U117" s="63">
        <v>2</v>
      </c>
      <c r="V117" s="61">
        <v>61</v>
      </c>
      <c r="W117" s="63">
        <v>2</v>
      </c>
      <c r="X117" s="61">
        <v>63</v>
      </c>
      <c r="Y117" s="63">
        <v>2</v>
      </c>
      <c r="Z117" s="61">
        <v>49</v>
      </c>
      <c r="AA117" s="63">
        <v>2</v>
      </c>
      <c r="AB117" s="61">
        <v>56</v>
      </c>
      <c r="AC117" s="63">
        <v>2</v>
      </c>
      <c r="AD117" s="64">
        <v>0</v>
      </c>
      <c r="AE117" s="65">
        <v>0</v>
      </c>
      <c r="AF117" s="64">
        <v>0</v>
      </c>
      <c r="AG117" s="65">
        <v>0</v>
      </c>
      <c r="AH117" s="64">
        <v>0</v>
      </c>
      <c r="AI117" s="65">
        <v>0</v>
      </c>
      <c r="AJ117" s="64">
        <v>0</v>
      </c>
      <c r="AK117" s="65">
        <v>0</v>
      </c>
      <c r="AL117" s="64">
        <v>0</v>
      </c>
      <c r="AM117" s="65">
        <v>0</v>
      </c>
      <c r="AN117" s="64">
        <v>0</v>
      </c>
      <c r="AO117" s="65">
        <v>0</v>
      </c>
      <c r="AP117" s="157">
        <v>421</v>
      </c>
      <c r="AQ117" s="157">
        <v>15</v>
      </c>
      <c r="AR117" s="18">
        <v>1</v>
      </c>
      <c r="AS117" s="18">
        <v>1</v>
      </c>
      <c r="AT117" s="18">
        <v>18</v>
      </c>
      <c r="AU117" s="153">
        <f t="shared" si="41"/>
        <v>20</v>
      </c>
      <c r="AV117" s="66">
        <f t="shared" si="42"/>
        <v>1</v>
      </c>
      <c r="AW117" s="66">
        <f t="shared" si="43"/>
        <v>1</v>
      </c>
      <c r="AX117" s="53">
        <f t="shared" si="40"/>
        <v>18</v>
      </c>
      <c r="AY117" s="153">
        <f t="shared" si="44"/>
        <v>20</v>
      </c>
      <c r="AZ117" s="67">
        <f t="shared" si="45"/>
        <v>0</v>
      </c>
      <c r="BA117" s="67">
        <f t="shared" si="46"/>
        <v>0</v>
      </c>
      <c r="BB117" s="67">
        <f t="shared" si="47"/>
        <v>0</v>
      </c>
      <c r="BC117" s="153">
        <f t="shared" si="48"/>
        <v>0</v>
      </c>
      <c r="BD117" s="160">
        <f t="shared" si="49"/>
        <v>0</v>
      </c>
      <c r="BE117" s="112">
        <v>0</v>
      </c>
      <c r="BF117" s="112">
        <v>0</v>
      </c>
      <c r="BG117" s="68">
        <v>2</v>
      </c>
      <c r="BH117" s="18">
        <v>0</v>
      </c>
      <c r="BI117" s="286">
        <f t="shared" si="50"/>
        <v>2</v>
      </c>
      <c r="BJ117" s="160">
        <f t="shared" si="51"/>
        <v>10</v>
      </c>
    </row>
    <row r="118" spans="1:62" s="47" customFormat="1" ht="20.25" customHeight="1" x14ac:dyDescent="0.55000000000000004">
      <c r="A118" s="18">
        <v>109</v>
      </c>
      <c r="B118" s="128" t="s">
        <v>373</v>
      </c>
      <c r="C118" s="60" t="s">
        <v>374</v>
      </c>
      <c r="D118" s="20" t="s">
        <v>366</v>
      </c>
      <c r="E118" s="20" t="s">
        <v>301</v>
      </c>
      <c r="F118" s="20" t="s">
        <v>302</v>
      </c>
      <c r="G118" s="20" t="s">
        <v>303</v>
      </c>
      <c r="H118" s="20" t="s">
        <v>304</v>
      </c>
      <c r="I118" s="18">
        <v>35</v>
      </c>
      <c r="J118" s="18" t="s">
        <v>305</v>
      </c>
      <c r="K118" s="18" t="s">
        <v>290</v>
      </c>
      <c r="L118" s="61">
        <v>0</v>
      </c>
      <c r="M118" s="62">
        <v>0</v>
      </c>
      <c r="N118" s="61">
        <v>42</v>
      </c>
      <c r="O118" s="62">
        <v>2</v>
      </c>
      <c r="P118" s="61">
        <v>34</v>
      </c>
      <c r="Q118" s="62">
        <v>1</v>
      </c>
      <c r="R118" s="61">
        <v>37</v>
      </c>
      <c r="S118" s="63">
        <v>1</v>
      </c>
      <c r="T118" s="61">
        <v>38</v>
      </c>
      <c r="U118" s="63">
        <v>1</v>
      </c>
      <c r="V118" s="61">
        <v>43</v>
      </c>
      <c r="W118" s="63">
        <v>2</v>
      </c>
      <c r="X118" s="61">
        <v>32</v>
      </c>
      <c r="Y118" s="63">
        <v>1</v>
      </c>
      <c r="Z118" s="61">
        <v>36</v>
      </c>
      <c r="AA118" s="63">
        <v>1</v>
      </c>
      <c r="AB118" s="61">
        <v>49</v>
      </c>
      <c r="AC118" s="63">
        <v>2</v>
      </c>
      <c r="AD118" s="64">
        <v>0</v>
      </c>
      <c r="AE118" s="65">
        <v>0</v>
      </c>
      <c r="AF118" s="64">
        <v>0</v>
      </c>
      <c r="AG118" s="65">
        <v>0</v>
      </c>
      <c r="AH118" s="64">
        <v>0</v>
      </c>
      <c r="AI118" s="65">
        <v>0</v>
      </c>
      <c r="AJ118" s="64">
        <v>0</v>
      </c>
      <c r="AK118" s="65">
        <v>0</v>
      </c>
      <c r="AL118" s="64">
        <v>0</v>
      </c>
      <c r="AM118" s="65">
        <v>0</v>
      </c>
      <c r="AN118" s="64">
        <v>0</v>
      </c>
      <c r="AO118" s="65">
        <v>0</v>
      </c>
      <c r="AP118" s="157">
        <v>311</v>
      </c>
      <c r="AQ118" s="157">
        <v>11</v>
      </c>
      <c r="AR118" s="18">
        <v>1</v>
      </c>
      <c r="AS118" s="18">
        <v>1</v>
      </c>
      <c r="AT118" s="18">
        <v>13</v>
      </c>
      <c r="AU118" s="153">
        <f t="shared" si="41"/>
        <v>15</v>
      </c>
      <c r="AV118" s="66">
        <f t="shared" si="42"/>
        <v>1</v>
      </c>
      <c r="AW118" s="66">
        <f t="shared" si="43"/>
        <v>1</v>
      </c>
      <c r="AX118" s="53">
        <f t="shared" si="40"/>
        <v>13</v>
      </c>
      <c r="AY118" s="153">
        <f t="shared" si="44"/>
        <v>15</v>
      </c>
      <c r="AZ118" s="67">
        <f t="shared" si="45"/>
        <v>0</v>
      </c>
      <c r="BA118" s="67">
        <f t="shared" si="46"/>
        <v>0</v>
      </c>
      <c r="BB118" s="67">
        <f t="shared" si="47"/>
        <v>0</v>
      </c>
      <c r="BC118" s="153">
        <f t="shared" si="48"/>
        <v>0</v>
      </c>
      <c r="BD118" s="160">
        <f t="shared" si="49"/>
        <v>0</v>
      </c>
      <c r="BE118" s="112">
        <v>0</v>
      </c>
      <c r="BF118" s="112">
        <v>0</v>
      </c>
      <c r="BG118" s="68">
        <v>0</v>
      </c>
      <c r="BH118" s="18">
        <v>0</v>
      </c>
      <c r="BI118" s="286">
        <f t="shared" si="50"/>
        <v>0</v>
      </c>
      <c r="BJ118" s="160">
        <f t="shared" si="51"/>
        <v>0</v>
      </c>
    </row>
    <row r="119" spans="1:62" s="47" customFormat="1" ht="20.25" customHeight="1" x14ac:dyDescent="0.55000000000000004">
      <c r="A119" s="18">
        <v>110</v>
      </c>
      <c r="B119" s="128" t="s">
        <v>507</v>
      </c>
      <c r="C119" s="60" t="s">
        <v>508</v>
      </c>
      <c r="D119" s="20" t="s">
        <v>505</v>
      </c>
      <c r="E119" s="20" t="s">
        <v>506</v>
      </c>
      <c r="F119" s="20" t="s">
        <v>302</v>
      </c>
      <c r="G119" s="20" t="s">
        <v>303</v>
      </c>
      <c r="H119" s="20" t="s">
        <v>326</v>
      </c>
      <c r="I119" s="18">
        <v>10</v>
      </c>
      <c r="J119" s="18" t="s">
        <v>334</v>
      </c>
      <c r="K119" s="18" t="s">
        <v>291</v>
      </c>
      <c r="L119" s="61">
        <v>0</v>
      </c>
      <c r="M119" s="62">
        <v>0</v>
      </c>
      <c r="N119" s="61">
        <v>29</v>
      </c>
      <c r="O119" s="62">
        <v>1</v>
      </c>
      <c r="P119" s="61">
        <v>31</v>
      </c>
      <c r="Q119" s="62">
        <v>1</v>
      </c>
      <c r="R119" s="61">
        <v>27</v>
      </c>
      <c r="S119" s="63">
        <v>1</v>
      </c>
      <c r="T119" s="61">
        <v>24</v>
      </c>
      <c r="U119" s="63">
        <v>1</v>
      </c>
      <c r="V119" s="61">
        <v>32</v>
      </c>
      <c r="W119" s="63">
        <v>1</v>
      </c>
      <c r="X119" s="61">
        <v>32</v>
      </c>
      <c r="Y119" s="63">
        <v>1</v>
      </c>
      <c r="Z119" s="61">
        <v>29</v>
      </c>
      <c r="AA119" s="63">
        <v>1</v>
      </c>
      <c r="AB119" s="61">
        <v>27</v>
      </c>
      <c r="AC119" s="63">
        <v>1</v>
      </c>
      <c r="AD119" s="64">
        <v>24</v>
      </c>
      <c r="AE119" s="65">
        <v>1</v>
      </c>
      <c r="AF119" s="64">
        <v>32</v>
      </c>
      <c r="AG119" s="65">
        <v>1</v>
      </c>
      <c r="AH119" s="64">
        <v>25</v>
      </c>
      <c r="AI119" s="65">
        <v>1</v>
      </c>
      <c r="AJ119" s="64">
        <v>0</v>
      </c>
      <c r="AK119" s="65">
        <v>0</v>
      </c>
      <c r="AL119" s="64">
        <v>0</v>
      </c>
      <c r="AM119" s="65">
        <v>0</v>
      </c>
      <c r="AN119" s="64">
        <v>0</v>
      </c>
      <c r="AO119" s="65">
        <v>0</v>
      </c>
      <c r="AP119" s="157">
        <v>312</v>
      </c>
      <c r="AQ119" s="157">
        <v>11</v>
      </c>
      <c r="AR119" s="18">
        <v>1</v>
      </c>
      <c r="AS119" s="18">
        <v>0</v>
      </c>
      <c r="AT119" s="18">
        <v>15</v>
      </c>
      <c r="AU119" s="153">
        <f t="shared" si="41"/>
        <v>16</v>
      </c>
      <c r="AV119" s="66">
        <f t="shared" si="42"/>
        <v>1</v>
      </c>
      <c r="AW119" s="66">
        <f t="shared" si="43"/>
        <v>1</v>
      </c>
      <c r="AX119" s="53">
        <f t="shared" si="40"/>
        <v>14</v>
      </c>
      <c r="AY119" s="153">
        <f t="shared" si="44"/>
        <v>16</v>
      </c>
      <c r="AZ119" s="67">
        <f t="shared" si="45"/>
        <v>0</v>
      </c>
      <c r="BA119" s="67">
        <f t="shared" si="46"/>
        <v>-1</v>
      </c>
      <c r="BB119" s="67">
        <f t="shared" si="47"/>
        <v>1</v>
      </c>
      <c r="BC119" s="153">
        <f t="shared" si="48"/>
        <v>0</v>
      </c>
      <c r="BD119" s="160">
        <f t="shared" si="49"/>
        <v>0</v>
      </c>
      <c r="BE119" s="112">
        <v>0</v>
      </c>
      <c r="BF119" s="112">
        <v>0</v>
      </c>
      <c r="BG119" s="68">
        <v>1</v>
      </c>
      <c r="BH119" s="18">
        <v>1</v>
      </c>
      <c r="BI119" s="286">
        <f t="shared" si="50"/>
        <v>2</v>
      </c>
      <c r="BJ119" s="160">
        <f t="shared" si="51"/>
        <v>12.5</v>
      </c>
    </row>
    <row r="120" spans="1:62" s="47" customFormat="1" ht="20.25" customHeight="1" x14ac:dyDescent="0.55000000000000004">
      <c r="A120" s="18">
        <v>111</v>
      </c>
      <c r="B120" s="128" t="s">
        <v>575</v>
      </c>
      <c r="C120" s="60" t="s">
        <v>593</v>
      </c>
      <c r="D120" s="20" t="s">
        <v>445</v>
      </c>
      <c r="E120" s="20" t="s">
        <v>308</v>
      </c>
      <c r="F120" s="20" t="s">
        <v>302</v>
      </c>
      <c r="G120" s="20" t="s">
        <v>303</v>
      </c>
      <c r="H120" s="20" t="s">
        <v>326</v>
      </c>
      <c r="I120" s="18">
        <v>18</v>
      </c>
      <c r="J120" s="18" t="s">
        <v>305</v>
      </c>
      <c r="K120" s="18" t="s">
        <v>291</v>
      </c>
      <c r="L120" s="61">
        <v>0</v>
      </c>
      <c r="M120" s="62">
        <v>0</v>
      </c>
      <c r="N120" s="61">
        <v>11</v>
      </c>
      <c r="O120" s="62">
        <v>1</v>
      </c>
      <c r="P120" s="61">
        <v>21</v>
      </c>
      <c r="Q120" s="62">
        <v>1</v>
      </c>
      <c r="R120" s="61">
        <v>27</v>
      </c>
      <c r="S120" s="63">
        <v>1</v>
      </c>
      <c r="T120" s="61">
        <v>23</v>
      </c>
      <c r="U120" s="63">
        <v>1</v>
      </c>
      <c r="V120" s="61">
        <v>35</v>
      </c>
      <c r="W120" s="63">
        <v>1</v>
      </c>
      <c r="X120" s="61">
        <v>36</v>
      </c>
      <c r="Y120" s="63">
        <v>1</v>
      </c>
      <c r="Z120" s="61">
        <v>18</v>
      </c>
      <c r="AA120" s="63">
        <v>1</v>
      </c>
      <c r="AB120" s="61">
        <v>24</v>
      </c>
      <c r="AC120" s="63">
        <v>1</v>
      </c>
      <c r="AD120" s="64">
        <v>32</v>
      </c>
      <c r="AE120" s="65">
        <v>1</v>
      </c>
      <c r="AF120" s="64">
        <v>18</v>
      </c>
      <c r="AG120" s="65">
        <v>1</v>
      </c>
      <c r="AH120" s="64">
        <v>19</v>
      </c>
      <c r="AI120" s="65">
        <v>1</v>
      </c>
      <c r="AJ120" s="64">
        <v>0</v>
      </c>
      <c r="AK120" s="65">
        <v>0</v>
      </c>
      <c r="AL120" s="64">
        <v>0</v>
      </c>
      <c r="AM120" s="65">
        <v>0</v>
      </c>
      <c r="AN120" s="64">
        <v>0</v>
      </c>
      <c r="AO120" s="65">
        <v>0</v>
      </c>
      <c r="AP120" s="157">
        <v>264</v>
      </c>
      <c r="AQ120" s="157">
        <v>11</v>
      </c>
      <c r="AR120" s="18">
        <v>1</v>
      </c>
      <c r="AS120" s="18">
        <v>0</v>
      </c>
      <c r="AT120" s="18">
        <v>15</v>
      </c>
      <c r="AU120" s="153">
        <f t="shared" si="41"/>
        <v>16</v>
      </c>
      <c r="AV120" s="66">
        <f t="shared" si="42"/>
        <v>1</v>
      </c>
      <c r="AW120" s="66">
        <f t="shared" si="43"/>
        <v>1</v>
      </c>
      <c r="AX120" s="53">
        <f t="shared" si="40"/>
        <v>14</v>
      </c>
      <c r="AY120" s="153">
        <f t="shared" si="44"/>
        <v>16</v>
      </c>
      <c r="AZ120" s="67">
        <f t="shared" si="45"/>
        <v>0</v>
      </c>
      <c r="BA120" s="67">
        <f t="shared" si="46"/>
        <v>-1</v>
      </c>
      <c r="BB120" s="67">
        <f t="shared" si="47"/>
        <v>1</v>
      </c>
      <c r="BC120" s="153">
        <f t="shared" si="48"/>
        <v>0</v>
      </c>
      <c r="BD120" s="160">
        <f t="shared" si="49"/>
        <v>0</v>
      </c>
      <c r="BE120" s="112">
        <v>0</v>
      </c>
      <c r="BF120" s="112">
        <v>0</v>
      </c>
      <c r="BG120" s="68">
        <v>0</v>
      </c>
      <c r="BH120" s="18">
        <v>0</v>
      </c>
      <c r="BI120" s="286">
        <f t="shared" si="50"/>
        <v>0</v>
      </c>
      <c r="BJ120" s="160">
        <f t="shared" si="51"/>
        <v>0</v>
      </c>
    </row>
    <row r="121" spans="1:62" s="47" customFormat="1" ht="20.25" customHeight="1" x14ac:dyDescent="0.55000000000000004">
      <c r="A121" s="18">
        <v>112</v>
      </c>
      <c r="B121" s="128" t="s">
        <v>592</v>
      </c>
      <c r="C121" s="60" t="s">
        <v>580</v>
      </c>
      <c r="D121" s="20" t="s">
        <v>450</v>
      </c>
      <c r="E121" s="20" t="s">
        <v>308</v>
      </c>
      <c r="F121" s="20" t="s">
        <v>302</v>
      </c>
      <c r="G121" s="20" t="s">
        <v>303</v>
      </c>
      <c r="H121" s="20" t="s">
        <v>326</v>
      </c>
      <c r="I121" s="18">
        <v>18</v>
      </c>
      <c r="J121" s="18" t="s">
        <v>305</v>
      </c>
      <c r="K121" s="18" t="s">
        <v>290</v>
      </c>
      <c r="L121" s="61">
        <v>0</v>
      </c>
      <c r="M121" s="62">
        <v>0</v>
      </c>
      <c r="N121" s="61">
        <v>29</v>
      </c>
      <c r="O121" s="62">
        <v>1</v>
      </c>
      <c r="P121" s="61">
        <v>30</v>
      </c>
      <c r="Q121" s="62">
        <v>1</v>
      </c>
      <c r="R121" s="61">
        <v>30</v>
      </c>
      <c r="S121" s="63">
        <v>1</v>
      </c>
      <c r="T121" s="61">
        <v>29</v>
      </c>
      <c r="U121" s="63">
        <v>1</v>
      </c>
      <c r="V121" s="61">
        <v>29</v>
      </c>
      <c r="W121" s="63">
        <v>1</v>
      </c>
      <c r="X121" s="61">
        <v>23</v>
      </c>
      <c r="Y121" s="63">
        <v>1</v>
      </c>
      <c r="Z121" s="61">
        <v>20</v>
      </c>
      <c r="AA121" s="63">
        <v>1</v>
      </c>
      <c r="AB121" s="61">
        <v>23</v>
      </c>
      <c r="AC121" s="63">
        <v>1</v>
      </c>
      <c r="AD121" s="64">
        <v>15</v>
      </c>
      <c r="AE121" s="65">
        <v>1</v>
      </c>
      <c r="AF121" s="64">
        <v>16</v>
      </c>
      <c r="AG121" s="65">
        <v>1</v>
      </c>
      <c r="AH121" s="64">
        <v>19</v>
      </c>
      <c r="AI121" s="65">
        <v>1</v>
      </c>
      <c r="AJ121" s="64">
        <v>0</v>
      </c>
      <c r="AK121" s="65">
        <v>0</v>
      </c>
      <c r="AL121" s="64">
        <v>0</v>
      </c>
      <c r="AM121" s="65">
        <v>0</v>
      </c>
      <c r="AN121" s="64">
        <v>0</v>
      </c>
      <c r="AO121" s="65">
        <v>0</v>
      </c>
      <c r="AP121" s="157">
        <v>263</v>
      </c>
      <c r="AQ121" s="157">
        <v>11</v>
      </c>
      <c r="AR121" s="18">
        <v>1</v>
      </c>
      <c r="AS121" s="18">
        <v>0</v>
      </c>
      <c r="AT121" s="18">
        <v>15</v>
      </c>
      <c r="AU121" s="153">
        <f t="shared" si="41"/>
        <v>16</v>
      </c>
      <c r="AV121" s="66">
        <f t="shared" si="42"/>
        <v>1</v>
      </c>
      <c r="AW121" s="66">
        <f t="shared" si="43"/>
        <v>1</v>
      </c>
      <c r="AX121" s="53">
        <f t="shared" si="40"/>
        <v>14</v>
      </c>
      <c r="AY121" s="153">
        <f t="shared" si="44"/>
        <v>16</v>
      </c>
      <c r="AZ121" s="67">
        <f t="shared" si="45"/>
        <v>0</v>
      </c>
      <c r="BA121" s="67">
        <f t="shared" si="46"/>
        <v>-1</v>
      </c>
      <c r="BB121" s="67">
        <f t="shared" si="47"/>
        <v>1</v>
      </c>
      <c r="BC121" s="153">
        <f t="shared" si="48"/>
        <v>0</v>
      </c>
      <c r="BD121" s="160">
        <f t="shared" si="49"/>
        <v>0</v>
      </c>
      <c r="BE121" s="112">
        <v>0</v>
      </c>
      <c r="BF121" s="112">
        <v>0</v>
      </c>
      <c r="BG121" s="68">
        <v>0</v>
      </c>
      <c r="BH121" s="18">
        <v>0</v>
      </c>
      <c r="BI121" s="286">
        <f t="shared" si="50"/>
        <v>0</v>
      </c>
      <c r="BJ121" s="160">
        <f t="shared" si="51"/>
        <v>0</v>
      </c>
    </row>
    <row r="122" spans="1:62" s="47" customFormat="1" ht="20.25" customHeight="1" x14ac:dyDescent="0.55000000000000004">
      <c r="A122" s="18">
        <v>113</v>
      </c>
      <c r="B122" s="128" t="s">
        <v>324</v>
      </c>
      <c r="C122" s="60" t="s">
        <v>325</v>
      </c>
      <c r="D122" s="20" t="s">
        <v>311</v>
      </c>
      <c r="E122" s="20" t="s">
        <v>301</v>
      </c>
      <c r="F122" s="20" t="s">
        <v>302</v>
      </c>
      <c r="G122" s="20" t="s">
        <v>303</v>
      </c>
      <c r="H122" s="20" t="s">
        <v>326</v>
      </c>
      <c r="I122" s="18">
        <v>30</v>
      </c>
      <c r="J122" s="18" t="s">
        <v>313</v>
      </c>
      <c r="K122" s="18" t="s">
        <v>291</v>
      </c>
      <c r="L122" s="61">
        <v>0</v>
      </c>
      <c r="M122" s="62">
        <v>0</v>
      </c>
      <c r="N122" s="61">
        <v>0</v>
      </c>
      <c r="O122" s="62">
        <v>0</v>
      </c>
      <c r="P122" s="61">
        <v>10</v>
      </c>
      <c r="Q122" s="62">
        <v>1</v>
      </c>
      <c r="R122" s="61">
        <v>23</v>
      </c>
      <c r="S122" s="63">
        <v>1</v>
      </c>
      <c r="T122" s="61">
        <v>19</v>
      </c>
      <c r="U122" s="63">
        <v>1</v>
      </c>
      <c r="V122" s="61">
        <v>20</v>
      </c>
      <c r="W122" s="63">
        <v>1</v>
      </c>
      <c r="X122" s="61">
        <v>46</v>
      </c>
      <c r="Y122" s="63">
        <v>2</v>
      </c>
      <c r="Z122" s="61">
        <v>22</v>
      </c>
      <c r="AA122" s="63">
        <v>1</v>
      </c>
      <c r="AB122" s="61">
        <v>35</v>
      </c>
      <c r="AC122" s="63">
        <v>1</v>
      </c>
      <c r="AD122" s="64">
        <v>32</v>
      </c>
      <c r="AE122" s="65">
        <v>1</v>
      </c>
      <c r="AF122" s="64">
        <v>27</v>
      </c>
      <c r="AG122" s="65">
        <v>1</v>
      </c>
      <c r="AH122" s="64">
        <v>25</v>
      </c>
      <c r="AI122" s="65">
        <v>1</v>
      </c>
      <c r="AJ122" s="64">
        <v>0</v>
      </c>
      <c r="AK122" s="65">
        <v>0</v>
      </c>
      <c r="AL122" s="64">
        <v>0</v>
      </c>
      <c r="AM122" s="65">
        <v>0</v>
      </c>
      <c r="AN122" s="64">
        <v>0</v>
      </c>
      <c r="AO122" s="65">
        <v>0</v>
      </c>
      <c r="AP122" s="157">
        <v>259</v>
      </c>
      <c r="AQ122" s="157">
        <v>11</v>
      </c>
      <c r="AR122" s="18">
        <v>1</v>
      </c>
      <c r="AS122" s="18">
        <v>0</v>
      </c>
      <c r="AT122" s="18">
        <v>15</v>
      </c>
      <c r="AU122" s="153">
        <f t="shared" si="41"/>
        <v>16</v>
      </c>
      <c r="AV122" s="66">
        <f t="shared" si="42"/>
        <v>1</v>
      </c>
      <c r="AW122" s="66">
        <f t="shared" si="43"/>
        <v>1</v>
      </c>
      <c r="AX122" s="53">
        <f t="shared" si="40"/>
        <v>14</v>
      </c>
      <c r="AY122" s="153">
        <f t="shared" si="44"/>
        <v>16</v>
      </c>
      <c r="AZ122" s="67">
        <f t="shared" si="45"/>
        <v>0</v>
      </c>
      <c r="BA122" s="67">
        <f t="shared" si="46"/>
        <v>-1</v>
      </c>
      <c r="BB122" s="67">
        <f t="shared" si="47"/>
        <v>1</v>
      </c>
      <c r="BC122" s="153">
        <f t="shared" si="48"/>
        <v>0</v>
      </c>
      <c r="BD122" s="160">
        <f t="shared" si="49"/>
        <v>0</v>
      </c>
      <c r="BE122" s="112">
        <v>0</v>
      </c>
      <c r="BF122" s="112">
        <v>0</v>
      </c>
      <c r="BG122" s="68">
        <v>0</v>
      </c>
      <c r="BH122" s="18">
        <v>1</v>
      </c>
      <c r="BI122" s="286">
        <f t="shared" si="50"/>
        <v>1</v>
      </c>
      <c r="BJ122" s="160">
        <f t="shared" si="51"/>
        <v>6.25</v>
      </c>
    </row>
    <row r="123" spans="1:62" s="47" customFormat="1" ht="20.25" customHeight="1" x14ac:dyDescent="0.55000000000000004">
      <c r="A123" s="18">
        <v>114</v>
      </c>
      <c r="B123" s="128" t="s">
        <v>561</v>
      </c>
      <c r="C123" s="60" t="s">
        <v>562</v>
      </c>
      <c r="D123" s="20" t="s">
        <v>377</v>
      </c>
      <c r="E123" s="20" t="s">
        <v>308</v>
      </c>
      <c r="F123" s="20" t="s">
        <v>302</v>
      </c>
      <c r="G123" s="20" t="s">
        <v>303</v>
      </c>
      <c r="H123" s="20" t="s">
        <v>326</v>
      </c>
      <c r="I123" s="18">
        <v>12</v>
      </c>
      <c r="J123" s="18" t="s">
        <v>313</v>
      </c>
      <c r="K123" s="18" t="s">
        <v>291</v>
      </c>
      <c r="L123" s="61">
        <v>0</v>
      </c>
      <c r="M123" s="62">
        <v>0</v>
      </c>
      <c r="N123" s="61">
        <v>15</v>
      </c>
      <c r="O123" s="62">
        <v>1</v>
      </c>
      <c r="P123" s="61">
        <v>25</v>
      </c>
      <c r="Q123" s="62">
        <v>1</v>
      </c>
      <c r="R123" s="61">
        <v>28</v>
      </c>
      <c r="S123" s="63">
        <v>1</v>
      </c>
      <c r="T123" s="61">
        <v>15</v>
      </c>
      <c r="U123" s="63">
        <v>1</v>
      </c>
      <c r="V123" s="61">
        <v>18</v>
      </c>
      <c r="W123" s="63">
        <v>1</v>
      </c>
      <c r="X123" s="61">
        <v>19</v>
      </c>
      <c r="Y123" s="63">
        <v>1</v>
      </c>
      <c r="Z123" s="61">
        <v>21</v>
      </c>
      <c r="AA123" s="63">
        <v>1</v>
      </c>
      <c r="AB123" s="61">
        <v>22</v>
      </c>
      <c r="AC123" s="63">
        <v>1</v>
      </c>
      <c r="AD123" s="64">
        <v>29</v>
      </c>
      <c r="AE123" s="65">
        <v>1</v>
      </c>
      <c r="AF123" s="64">
        <v>20</v>
      </c>
      <c r="AG123" s="65">
        <v>1</v>
      </c>
      <c r="AH123" s="64">
        <v>14</v>
      </c>
      <c r="AI123" s="65">
        <v>1</v>
      </c>
      <c r="AJ123" s="64">
        <v>0</v>
      </c>
      <c r="AK123" s="65">
        <v>0</v>
      </c>
      <c r="AL123" s="64">
        <v>0</v>
      </c>
      <c r="AM123" s="65">
        <v>0</v>
      </c>
      <c r="AN123" s="64">
        <v>0</v>
      </c>
      <c r="AO123" s="65">
        <v>0</v>
      </c>
      <c r="AP123" s="157">
        <v>226</v>
      </c>
      <c r="AQ123" s="157">
        <v>11</v>
      </c>
      <c r="AR123" s="18">
        <v>1</v>
      </c>
      <c r="AS123" s="18">
        <v>0</v>
      </c>
      <c r="AT123" s="18">
        <v>15</v>
      </c>
      <c r="AU123" s="153">
        <f t="shared" si="41"/>
        <v>16</v>
      </c>
      <c r="AV123" s="66">
        <f t="shared" si="42"/>
        <v>1</v>
      </c>
      <c r="AW123" s="66">
        <f t="shared" si="43"/>
        <v>1</v>
      </c>
      <c r="AX123" s="53">
        <f t="shared" si="40"/>
        <v>14</v>
      </c>
      <c r="AY123" s="153">
        <f t="shared" si="44"/>
        <v>16</v>
      </c>
      <c r="AZ123" s="67">
        <f t="shared" si="45"/>
        <v>0</v>
      </c>
      <c r="BA123" s="67">
        <f t="shared" si="46"/>
        <v>-1</v>
      </c>
      <c r="BB123" s="67">
        <f t="shared" si="47"/>
        <v>1</v>
      </c>
      <c r="BC123" s="153">
        <f t="shared" si="48"/>
        <v>0</v>
      </c>
      <c r="BD123" s="160">
        <f t="shared" si="49"/>
        <v>0</v>
      </c>
      <c r="BE123" s="112">
        <v>0</v>
      </c>
      <c r="BF123" s="112">
        <v>0</v>
      </c>
      <c r="BG123" s="68">
        <v>1</v>
      </c>
      <c r="BH123" s="18">
        <v>0</v>
      </c>
      <c r="BI123" s="286">
        <f t="shared" si="50"/>
        <v>1</v>
      </c>
      <c r="BJ123" s="160">
        <f t="shared" si="51"/>
        <v>6.25</v>
      </c>
    </row>
    <row r="124" spans="1:62" s="47" customFormat="1" ht="20.25" customHeight="1" x14ac:dyDescent="0.55000000000000004">
      <c r="A124" s="18">
        <v>115</v>
      </c>
      <c r="B124" s="128" t="s">
        <v>364</v>
      </c>
      <c r="C124" s="60" t="s">
        <v>365</v>
      </c>
      <c r="D124" s="20" t="s">
        <v>366</v>
      </c>
      <c r="E124" s="20" t="s">
        <v>301</v>
      </c>
      <c r="F124" s="20" t="s">
        <v>302</v>
      </c>
      <c r="G124" s="20" t="s">
        <v>303</v>
      </c>
      <c r="H124" s="20" t="s">
        <v>304</v>
      </c>
      <c r="I124" s="18">
        <v>30</v>
      </c>
      <c r="J124" s="18" t="s">
        <v>334</v>
      </c>
      <c r="K124" s="18" t="s">
        <v>290</v>
      </c>
      <c r="L124" s="61">
        <v>0</v>
      </c>
      <c r="M124" s="62">
        <v>0</v>
      </c>
      <c r="N124" s="61">
        <v>11</v>
      </c>
      <c r="O124" s="62">
        <v>1</v>
      </c>
      <c r="P124" s="61">
        <v>31</v>
      </c>
      <c r="Q124" s="62">
        <v>1</v>
      </c>
      <c r="R124" s="61">
        <v>28</v>
      </c>
      <c r="S124" s="63">
        <v>1</v>
      </c>
      <c r="T124" s="61">
        <v>25</v>
      </c>
      <c r="U124" s="63">
        <v>1</v>
      </c>
      <c r="V124" s="61">
        <v>30</v>
      </c>
      <c r="W124" s="63">
        <v>1</v>
      </c>
      <c r="X124" s="61">
        <v>34</v>
      </c>
      <c r="Y124" s="63">
        <v>1</v>
      </c>
      <c r="Z124" s="61">
        <v>26</v>
      </c>
      <c r="AA124" s="63">
        <v>1</v>
      </c>
      <c r="AB124" s="61">
        <v>39</v>
      </c>
      <c r="AC124" s="63">
        <v>1</v>
      </c>
      <c r="AD124" s="64">
        <v>0</v>
      </c>
      <c r="AE124" s="65">
        <v>0</v>
      </c>
      <c r="AF124" s="64">
        <v>0</v>
      </c>
      <c r="AG124" s="65">
        <v>0</v>
      </c>
      <c r="AH124" s="64">
        <v>0</v>
      </c>
      <c r="AI124" s="65">
        <v>0</v>
      </c>
      <c r="AJ124" s="64">
        <v>0</v>
      </c>
      <c r="AK124" s="65">
        <v>0</v>
      </c>
      <c r="AL124" s="64">
        <v>0</v>
      </c>
      <c r="AM124" s="65">
        <v>0</v>
      </c>
      <c r="AN124" s="64">
        <v>0</v>
      </c>
      <c r="AO124" s="65">
        <v>0</v>
      </c>
      <c r="AP124" s="157">
        <v>224</v>
      </c>
      <c r="AQ124" s="157">
        <v>8</v>
      </c>
      <c r="AR124" s="18">
        <v>1</v>
      </c>
      <c r="AS124" s="18">
        <v>0</v>
      </c>
      <c r="AT124" s="18">
        <v>11</v>
      </c>
      <c r="AU124" s="153">
        <f t="shared" si="41"/>
        <v>12</v>
      </c>
      <c r="AV124" s="66">
        <f t="shared" si="42"/>
        <v>1</v>
      </c>
      <c r="AW124" s="66">
        <f t="shared" si="43"/>
        <v>1</v>
      </c>
      <c r="AX124" s="53">
        <f t="shared" si="40"/>
        <v>10</v>
      </c>
      <c r="AY124" s="153">
        <f t="shared" si="44"/>
        <v>12</v>
      </c>
      <c r="AZ124" s="67">
        <f t="shared" si="45"/>
        <v>0</v>
      </c>
      <c r="BA124" s="67">
        <f t="shared" si="46"/>
        <v>-1</v>
      </c>
      <c r="BB124" s="67">
        <f t="shared" si="47"/>
        <v>1</v>
      </c>
      <c r="BC124" s="153">
        <f t="shared" si="48"/>
        <v>0</v>
      </c>
      <c r="BD124" s="160">
        <f t="shared" si="49"/>
        <v>0</v>
      </c>
      <c r="BE124" s="112">
        <v>0</v>
      </c>
      <c r="BF124" s="112">
        <v>0</v>
      </c>
      <c r="BG124" s="68">
        <v>1</v>
      </c>
      <c r="BH124" s="18">
        <v>0</v>
      </c>
      <c r="BI124" s="286">
        <f t="shared" si="50"/>
        <v>1</v>
      </c>
      <c r="BJ124" s="160">
        <f t="shared" si="51"/>
        <v>8.3333333333333321</v>
      </c>
    </row>
    <row r="125" spans="1:62" s="47" customFormat="1" ht="20.25" customHeight="1" x14ac:dyDescent="0.55000000000000004">
      <c r="A125" s="18">
        <v>116</v>
      </c>
      <c r="B125" s="128" t="s">
        <v>314</v>
      </c>
      <c r="C125" s="60" t="s">
        <v>315</v>
      </c>
      <c r="D125" s="20" t="s">
        <v>311</v>
      </c>
      <c r="E125" s="20" t="s">
        <v>301</v>
      </c>
      <c r="F125" s="20" t="s">
        <v>302</v>
      </c>
      <c r="G125" s="20" t="s">
        <v>303</v>
      </c>
      <c r="H125" s="20" t="s">
        <v>304</v>
      </c>
      <c r="I125" s="18">
        <v>30</v>
      </c>
      <c r="J125" s="18" t="s">
        <v>313</v>
      </c>
      <c r="K125" s="18" t="s">
        <v>290</v>
      </c>
      <c r="L125" s="61">
        <v>0</v>
      </c>
      <c r="M125" s="62">
        <v>0</v>
      </c>
      <c r="N125" s="61">
        <v>0</v>
      </c>
      <c r="O125" s="62">
        <v>0</v>
      </c>
      <c r="P125" s="61">
        <v>27</v>
      </c>
      <c r="Q125" s="62">
        <v>1</v>
      </c>
      <c r="R125" s="61">
        <v>21</v>
      </c>
      <c r="S125" s="63">
        <v>1</v>
      </c>
      <c r="T125" s="61">
        <v>36</v>
      </c>
      <c r="U125" s="63">
        <v>1</v>
      </c>
      <c r="V125" s="61">
        <v>22</v>
      </c>
      <c r="W125" s="63">
        <v>1</v>
      </c>
      <c r="X125" s="61">
        <v>30</v>
      </c>
      <c r="Y125" s="63">
        <v>1</v>
      </c>
      <c r="Z125" s="61">
        <v>30</v>
      </c>
      <c r="AA125" s="63">
        <v>1</v>
      </c>
      <c r="AB125" s="61">
        <v>37</v>
      </c>
      <c r="AC125" s="63">
        <v>1</v>
      </c>
      <c r="AD125" s="64">
        <v>0</v>
      </c>
      <c r="AE125" s="65">
        <v>0</v>
      </c>
      <c r="AF125" s="64">
        <v>0</v>
      </c>
      <c r="AG125" s="65">
        <v>0</v>
      </c>
      <c r="AH125" s="64">
        <v>0</v>
      </c>
      <c r="AI125" s="65">
        <v>0</v>
      </c>
      <c r="AJ125" s="64">
        <v>0</v>
      </c>
      <c r="AK125" s="65">
        <v>0</v>
      </c>
      <c r="AL125" s="64">
        <v>0</v>
      </c>
      <c r="AM125" s="65">
        <v>0</v>
      </c>
      <c r="AN125" s="64">
        <v>0</v>
      </c>
      <c r="AO125" s="65">
        <v>0</v>
      </c>
      <c r="AP125" s="157">
        <v>203</v>
      </c>
      <c r="AQ125" s="157">
        <v>7</v>
      </c>
      <c r="AR125" s="18">
        <v>1</v>
      </c>
      <c r="AS125" s="18">
        <v>0</v>
      </c>
      <c r="AT125" s="18">
        <v>10</v>
      </c>
      <c r="AU125" s="153">
        <f t="shared" si="41"/>
        <v>11</v>
      </c>
      <c r="AV125" s="66">
        <f t="shared" si="42"/>
        <v>1</v>
      </c>
      <c r="AW125" s="66">
        <f t="shared" si="43"/>
        <v>1</v>
      </c>
      <c r="AX125" s="53">
        <f t="shared" si="40"/>
        <v>9</v>
      </c>
      <c r="AY125" s="153">
        <f t="shared" si="44"/>
        <v>11</v>
      </c>
      <c r="AZ125" s="67">
        <f t="shared" si="45"/>
        <v>0</v>
      </c>
      <c r="BA125" s="67">
        <f t="shared" si="46"/>
        <v>-1</v>
      </c>
      <c r="BB125" s="67">
        <f t="shared" si="47"/>
        <v>1</v>
      </c>
      <c r="BC125" s="153">
        <f t="shared" si="48"/>
        <v>0</v>
      </c>
      <c r="BD125" s="160">
        <f t="shared" si="49"/>
        <v>0</v>
      </c>
      <c r="BE125" s="112">
        <v>0</v>
      </c>
      <c r="BF125" s="112">
        <v>0</v>
      </c>
      <c r="BG125" s="68">
        <v>1</v>
      </c>
      <c r="BH125" s="18">
        <v>0</v>
      </c>
      <c r="BI125" s="286">
        <f t="shared" si="50"/>
        <v>1</v>
      </c>
      <c r="BJ125" s="160">
        <f t="shared" si="51"/>
        <v>9.0909090909090917</v>
      </c>
    </row>
    <row r="126" spans="1:62" s="47" customFormat="1" ht="20.25" customHeight="1" x14ac:dyDescent="0.55000000000000004">
      <c r="A126" s="18">
        <v>117</v>
      </c>
      <c r="B126" s="128" t="s">
        <v>564</v>
      </c>
      <c r="C126" s="60" t="s">
        <v>565</v>
      </c>
      <c r="D126" s="20" t="s">
        <v>388</v>
      </c>
      <c r="E126" s="20" t="s">
        <v>308</v>
      </c>
      <c r="F126" s="20" t="s">
        <v>302</v>
      </c>
      <c r="G126" s="20" t="s">
        <v>303</v>
      </c>
      <c r="H126" s="20" t="s">
        <v>304</v>
      </c>
      <c r="I126" s="18">
        <v>2.6</v>
      </c>
      <c r="J126" s="18" t="s">
        <v>313</v>
      </c>
      <c r="K126" s="18" t="s">
        <v>291</v>
      </c>
      <c r="L126" s="61">
        <v>69</v>
      </c>
      <c r="M126" s="62">
        <v>2</v>
      </c>
      <c r="N126" s="61">
        <v>95</v>
      </c>
      <c r="O126" s="62">
        <v>3</v>
      </c>
      <c r="P126" s="61">
        <v>102</v>
      </c>
      <c r="Q126" s="62">
        <v>4</v>
      </c>
      <c r="R126" s="61">
        <v>123</v>
      </c>
      <c r="S126" s="63">
        <v>4</v>
      </c>
      <c r="T126" s="61">
        <v>85</v>
      </c>
      <c r="U126" s="63">
        <v>3</v>
      </c>
      <c r="V126" s="61">
        <v>94</v>
      </c>
      <c r="W126" s="63">
        <v>3</v>
      </c>
      <c r="X126" s="61">
        <v>100</v>
      </c>
      <c r="Y126" s="63">
        <v>4</v>
      </c>
      <c r="Z126" s="61">
        <v>86</v>
      </c>
      <c r="AA126" s="63">
        <v>3</v>
      </c>
      <c r="AB126" s="61">
        <v>65</v>
      </c>
      <c r="AC126" s="63">
        <v>2</v>
      </c>
      <c r="AD126" s="64">
        <v>0</v>
      </c>
      <c r="AE126" s="65">
        <v>0</v>
      </c>
      <c r="AF126" s="64">
        <v>0</v>
      </c>
      <c r="AG126" s="65">
        <v>0</v>
      </c>
      <c r="AH126" s="64">
        <v>0</v>
      </c>
      <c r="AI126" s="65">
        <v>0</v>
      </c>
      <c r="AJ126" s="64">
        <v>0</v>
      </c>
      <c r="AK126" s="65">
        <v>0</v>
      </c>
      <c r="AL126" s="64">
        <v>0</v>
      </c>
      <c r="AM126" s="65">
        <v>0</v>
      </c>
      <c r="AN126" s="64">
        <v>0</v>
      </c>
      <c r="AO126" s="65">
        <v>0</v>
      </c>
      <c r="AP126" s="157">
        <v>819</v>
      </c>
      <c r="AQ126" s="157">
        <v>28</v>
      </c>
      <c r="AR126" s="18">
        <v>1</v>
      </c>
      <c r="AS126" s="18">
        <v>2</v>
      </c>
      <c r="AT126" s="18">
        <v>33</v>
      </c>
      <c r="AU126" s="153">
        <f t="shared" si="41"/>
        <v>36</v>
      </c>
      <c r="AV126" s="66">
        <f t="shared" si="42"/>
        <v>1</v>
      </c>
      <c r="AW126" s="66">
        <f t="shared" si="43"/>
        <v>2</v>
      </c>
      <c r="AX126" s="53">
        <f t="shared" si="40"/>
        <v>33</v>
      </c>
      <c r="AY126" s="153">
        <f t="shared" si="44"/>
        <v>36</v>
      </c>
      <c r="AZ126" s="67">
        <f t="shared" si="45"/>
        <v>0</v>
      </c>
      <c r="BA126" s="67">
        <f t="shared" si="46"/>
        <v>0</v>
      </c>
      <c r="BB126" s="67">
        <f t="shared" si="47"/>
        <v>0</v>
      </c>
      <c r="BC126" s="153">
        <f t="shared" si="48"/>
        <v>0</v>
      </c>
      <c r="BD126" s="160">
        <f t="shared" si="49"/>
        <v>0</v>
      </c>
      <c r="BE126" s="112">
        <v>1</v>
      </c>
      <c r="BF126" s="112">
        <v>0</v>
      </c>
      <c r="BG126" s="68">
        <v>0</v>
      </c>
      <c r="BH126" s="18">
        <v>0</v>
      </c>
      <c r="BI126" s="286">
        <f t="shared" si="50"/>
        <v>-1</v>
      </c>
      <c r="BJ126" s="160">
        <f t="shared" si="51"/>
        <v>-2.7777777777777777</v>
      </c>
    </row>
    <row r="127" spans="1:62" s="47" customFormat="1" ht="20.25" customHeight="1" x14ac:dyDescent="0.55000000000000004">
      <c r="A127" s="18">
        <v>118</v>
      </c>
      <c r="B127" s="128" t="s">
        <v>499</v>
      </c>
      <c r="C127" s="60" t="s">
        <v>500</v>
      </c>
      <c r="D127" s="20" t="s">
        <v>496</v>
      </c>
      <c r="E127" s="20" t="s">
        <v>462</v>
      </c>
      <c r="F127" s="20" t="s">
        <v>302</v>
      </c>
      <c r="G127" s="20" t="s">
        <v>303</v>
      </c>
      <c r="H127" s="20" t="s">
        <v>326</v>
      </c>
      <c r="I127" s="18">
        <v>52</v>
      </c>
      <c r="J127" s="18" t="s">
        <v>334</v>
      </c>
      <c r="K127" s="18" t="s">
        <v>291</v>
      </c>
      <c r="L127" s="61">
        <v>0</v>
      </c>
      <c r="M127" s="62">
        <v>0</v>
      </c>
      <c r="N127" s="61">
        <v>14</v>
      </c>
      <c r="O127" s="62">
        <v>1</v>
      </c>
      <c r="P127" s="61">
        <v>19</v>
      </c>
      <c r="Q127" s="62">
        <v>1</v>
      </c>
      <c r="R127" s="61">
        <v>22</v>
      </c>
      <c r="S127" s="63">
        <v>1</v>
      </c>
      <c r="T127" s="61">
        <v>23</v>
      </c>
      <c r="U127" s="63">
        <v>1</v>
      </c>
      <c r="V127" s="61">
        <v>26</v>
      </c>
      <c r="W127" s="63">
        <v>1</v>
      </c>
      <c r="X127" s="61">
        <v>17</v>
      </c>
      <c r="Y127" s="63">
        <v>1</v>
      </c>
      <c r="Z127" s="61">
        <v>27</v>
      </c>
      <c r="AA127" s="63">
        <v>1</v>
      </c>
      <c r="AB127" s="61">
        <v>28</v>
      </c>
      <c r="AC127" s="63">
        <v>1</v>
      </c>
      <c r="AD127" s="64">
        <v>17</v>
      </c>
      <c r="AE127" s="65">
        <v>1</v>
      </c>
      <c r="AF127" s="64">
        <v>12</v>
      </c>
      <c r="AG127" s="65">
        <v>1</v>
      </c>
      <c r="AH127" s="64">
        <v>9</v>
      </c>
      <c r="AI127" s="65">
        <v>1</v>
      </c>
      <c r="AJ127" s="64">
        <v>0</v>
      </c>
      <c r="AK127" s="65">
        <v>0</v>
      </c>
      <c r="AL127" s="64">
        <v>0</v>
      </c>
      <c r="AM127" s="65">
        <v>0</v>
      </c>
      <c r="AN127" s="64">
        <v>0</v>
      </c>
      <c r="AO127" s="65">
        <v>0</v>
      </c>
      <c r="AP127" s="157">
        <v>214</v>
      </c>
      <c r="AQ127" s="157">
        <v>11</v>
      </c>
      <c r="AR127" s="18">
        <v>1</v>
      </c>
      <c r="AS127" s="18">
        <v>1</v>
      </c>
      <c r="AT127" s="18">
        <v>14</v>
      </c>
      <c r="AU127" s="153">
        <f t="shared" si="41"/>
        <v>16</v>
      </c>
      <c r="AV127" s="66">
        <f t="shared" si="42"/>
        <v>1</v>
      </c>
      <c r="AW127" s="66">
        <f t="shared" si="43"/>
        <v>1</v>
      </c>
      <c r="AX127" s="53">
        <f t="shared" si="40"/>
        <v>14</v>
      </c>
      <c r="AY127" s="153">
        <f t="shared" si="44"/>
        <v>16</v>
      </c>
      <c r="AZ127" s="67">
        <f t="shared" si="45"/>
        <v>0</v>
      </c>
      <c r="BA127" s="67">
        <f t="shared" si="46"/>
        <v>0</v>
      </c>
      <c r="BB127" s="67">
        <f t="shared" si="47"/>
        <v>0</v>
      </c>
      <c r="BC127" s="153">
        <f t="shared" si="48"/>
        <v>0</v>
      </c>
      <c r="BD127" s="160">
        <f t="shared" si="49"/>
        <v>0</v>
      </c>
      <c r="BE127" s="112">
        <v>0</v>
      </c>
      <c r="BF127" s="112">
        <v>0</v>
      </c>
      <c r="BG127" s="68">
        <v>1</v>
      </c>
      <c r="BH127" s="18">
        <v>0</v>
      </c>
      <c r="BI127" s="286">
        <f t="shared" si="50"/>
        <v>1</v>
      </c>
      <c r="BJ127" s="160">
        <f t="shared" si="51"/>
        <v>6.25</v>
      </c>
    </row>
    <row r="128" spans="1:62" s="47" customFormat="1" ht="20.25" customHeight="1" x14ac:dyDescent="0.55000000000000004">
      <c r="A128" s="18">
        <v>119</v>
      </c>
      <c r="B128" s="128" t="s">
        <v>581</v>
      </c>
      <c r="C128" s="60" t="s">
        <v>582</v>
      </c>
      <c r="D128" s="20" t="s">
        <v>453</v>
      </c>
      <c r="E128" s="20" t="s">
        <v>308</v>
      </c>
      <c r="F128" s="20" t="s">
        <v>302</v>
      </c>
      <c r="G128" s="20" t="s">
        <v>303</v>
      </c>
      <c r="H128" s="20" t="s">
        <v>304</v>
      </c>
      <c r="I128" s="18">
        <v>23</v>
      </c>
      <c r="J128" s="18" t="s">
        <v>334</v>
      </c>
      <c r="K128" s="18" t="s">
        <v>290</v>
      </c>
      <c r="L128" s="61">
        <v>5</v>
      </c>
      <c r="M128" s="62">
        <v>1</v>
      </c>
      <c r="N128" s="61">
        <v>16</v>
      </c>
      <c r="O128" s="62">
        <v>1</v>
      </c>
      <c r="P128" s="61">
        <v>10</v>
      </c>
      <c r="Q128" s="62">
        <v>1</v>
      </c>
      <c r="R128" s="61">
        <v>17</v>
      </c>
      <c r="S128" s="63">
        <v>1</v>
      </c>
      <c r="T128" s="61">
        <v>16</v>
      </c>
      <c r="U128" s="63">
        <v>1</v>
      </c>
      <c r="V128" s="61">
        <v>13</v>
      </c>
      <c r="W128" s="63">
        <v>1</v>
      </c>
      <c r="X128" s="61">
        <v>15</v>
      </c>
      <c r="Y128" s="63">
        <v>1</v>
      </c>
      <c r="Z128" s="61">
        <v>13</v>
      </c>
      <c r="AA128" s="63">
        <v>1</v>
      </c>
      <c r="AB128" s="61">
        <v>9</v>
      </c>
      <c r="AC128" s="63">
        <v>1</v>
      </c>
      <c r="AD128" s="64">
        <v>0</v>
      </c>
      <c r="AE128" s="65">
        <v>0</v>
      </c>
      <c r="AF128" s="64">
        <v>0</v>
      </c>
      <c r="AG128" s="65">
        <v>0</v>
      </c>
      <c r="AH128" s="64">
        <v>0</v>
      </c>
      <c r="AI128" s="65">
        <v>0</v>
      </c>
      <c r="AJ128" s="64">
        <v>0</v>
      </c>
      <c r="AK128" s="65">
        <v>0</v>
      </c>
      <c r="AL128" s="64">
        <v>0</v>
      </c>
      <c r="AM128" s="65">
        <v>0</v>
      </c>
      <c r="AN128" s="64">
        <v>0</v>
      </c>
      <c r="AO128" s="65">
        <v>0</v>
      </c>
      <c r="AP128" s="157">
        <v>114</v>
      </c>
      <c r="AQ128" s="157">
        <v>9</v>
      </c>
      <c r="AR128" s="18">
        <v>1</v>
      </c>
      <c r="AS128" s="18">
        <v>0</v>
      </c>
      <c r="AT128" s="18">
        <v>8</v>
      </c>
      <c r="AU128" s="153">
        <f t="shared" si="41"/>
        <v>9</v>
      </c>
      <c r="AV128" s="66">
        <f t="shared" si="42"/>
        <v>1</v>
      </c>
      <c r="AW128" s="66">
        <f t="shared" si="43"/>
        <v>0</v>
      </c>
      <c r="AX128" s="53">
        <f t="shared" si="40"/>
        <v>8</v>
      </c>
      <c r="AY128" s="153">
        <f t="shared" si="44"/>
        <v>9</v>
      </c>
      <c r="AZ128" s="67">
        <f t="shared" si="45"/>
        <v>0</v>
      </c>
      <c r="BA128" s="67">
        <f t="shared" si="46"/>
        <v>0</v>
      </c>
      <c r="BB128" s="67">
        <f t="shared" si="47"/>
        <v>0</v>
      </c>
      <c r="BC128" s="153">
        <f t="shared" si="48"/>
        <v>0</v>
      </c>
      <c r="BD128" s="160">
        <f t="shared" si="49"/>
        <v>0</v>
      </c>
      <c r="BE128" s="112">
        <v>0</v>
      </c>
      <c r="BF128" s="112">
        <v>0</v>
      </c>
      <c r="BG128" s="68">
        <v>0</v>
      </c>
      <c r="BH128" s="18">
        <v>1</v>
      </c>
      <c r="BI128" s="286">
        <f t="shared" si="50"/>
        <v>1</v>
      </c>
      <c r="BJ128" s="160">
        <f t="shared" si="51"/>
        <v>11.111111111111111</v>
      </c>
    </row>
    <row r="129" spans="1:62" s="47" customFormat="1" ht="20.25" customHeight="1" x14ac:dyDescent="0.55000000000000004">
      <c r="A129" s="18">
        <v>120</v>
      </c>
      <c r="B129" s="128" t="s">
        <v>552</v>
      </c>
      <c r="C129" s="60" t="s">
        <v>553</v>
      </c>
      <c r="D129" s="20" t="s">
        <v>349</v>
      </c>
      <c r="E129" s="20" t="s">
        <v>301</v>
      </c>
      <c r="F129" s="20" t="s">
        <v>302</v>
      </c>
      <c r="G129" s="20" t="s">
        <v>303</v>
      </c>
      <c r="H129" s="20" t="s">
        <v>304</v>
      </c>
      <c r="I129" s="18">
        <v>35</v>
      </c>
      <c r="J129" s="18" t="s">
        <v>334</v>
      </c>
      <c r="K129" s="18" t="s">
        <v>290</v>
      </c>
      <c r="L129" s="61">
        <v>0</v>
      </c>
      <c r="M129" s="62">
        <v>0</v>
      </c>
      <c r="N129" s="61">
        <v>0</v>
      </c>
      <c r="O129" s="62">
        <v>0</v>
      </c>
      <c r="P129" s="61">
        <v>0</v>
      </c>
      <c r="Q129" s="62">
        <v>0</v>
      </c>
      <c r="R129" s="61">
        <v>0</v>
      </c>
      <c r="S129" s="63">
        <v>0</v>
      </c>
      <c r="T129" s="61">
        <v>0</v>
      </c>
      <c r="U129" s="63">
        <v>0</v>
      </c>
      <c r="V129" s="61">
        <v>0</v>
      </c>
      <c r="W129" s="63">
        <v>0</v>
      </c>
      <c r="X129" s="61">
        <v>0</v>
      </c>
      <c r="Y129" s="63">
        <v>0</v>
      </c>
      <c r="Z129" s="61">
        <v>0</v>
      </c>
      <c r="AA129" s="63">
        <v>0</v>
      </c>
      <c r="AB129" s="61">
        <v>0</v>
      </c>
      <c r="AC129" s="63">
        <v>0</v>
      </c>
      <c r="AD129" s="64">
        <v>0</v>
      </c>
      <c r="AE129" s="65">
        <v>0</v>
      </c>
      <c r="AF129" s="64">
        <v>0</v>
      </c>
      <c r="AG129" s="65">
        <v>0</v>
      </c>
      <c r="AH129" s="64">
        <v>0</v>
      </c>
      <c r="AI129" s="65">
        <v>0</v>
      </c>
      <c r="AJ129" s="64">
        <v>0</v>
      </c>
      <c r="AK129" s="65">
        <v>0</v>
      </c>
      <c r="AL129" s="64">
        <v>0</v>
      </c>
      <c r="AM129" s="65">
        <v>0</v>
      </c>
      <c r="AN129" s="64">
        <v>0</v>
      </c>
      <c r="AO129" s="65">
        <v>0</v>
      </c>
      <c r="AP129" s="157">
        <v>0</v>
      </c>
      <c r="AQ129" s="157">
        <v>0</v>
      </c>
      <c r="AR129" s="18">
        <v>0</v>
      </c>
      <c r="AS129" s="18">
        <v>0</v>
      </c>
      <c r="AT129" s="18">
        <v>0</v>
      </c>
      <c r="AU129" s="153">
        <f t="shared" si="41"/>
        <v>0</v>
      </c>
      <c r="AV129" s="66">
        <f t="shared" si="42"/>
        <v>0</v>
      </c>
      <c r="AW129" s="66">
        <f t="shared" si="43"/>
        <v>0</v>
      </c>
      <c r="AX129" s="53">
        <f t="shared" si="40"/>
        <v>0</v>
      </c>
      <c r="AY129" s="153">
        <f t="shared" si="44"/>
        <v>0</v>
      </c>
      <c r="AZ129" s="67">
        <f t="shared" si="45"/>
        <v>0</v>
      </c>
      <c r="BA129" s="67">
        <f t="shared" si="46"/>
        <v>0</v>
      </c>
      <c r="BB129" s="67">
        <f t="shared" si="47"/>
        <v>0</v>
      </c>
      <c r="BC129" s="153">
        <f t="shared" si="48"/>
        <v>0</v>
      </c>
      <c r="BD129" s="160">
        <f t="shared" si="49"/>
        <v>0</v>
      </c>
      <c r="BE129" s="112">
        <v>0</v>
      </c>
      <c r="BF129" s="112">
        <v>0</v>
      </c>
      <c r="BG129" s="68">
        <v>0</v>
      </c>
      <c r="BH129" s="18">
        <v>0</v>
      </c>
      <c r="BI129" s="286">
        <f t="shared" si="50"/>
        <v>0</v>
      </c>
      <c r="BJ129" s="160" t="e">
        <f t="shared" si="51"/>
        <v>#DIV/0!</v>
      </c>
    </row>
    <row r="130" spans="1:62" s="47" customFormat="1" ht="20.25" customHeight="1" x14ac:dyDescent="0.55000000000000004">
      <c r="A130" s="18">
        <v>121</v>
      </c>
      <c r="B130" s="128" t="s">
        <v>456</v>
      </c>
      <c r="C130" s="60" t="s">
        <v>457</v>
      </c>
      <c r="D130" s="20" t="s">
        <v>308</v>
      </c>
      <c r="E130" s="20" t="s">
        <v>308</v>
      </c>
      <c r="F130" s="20" t="s">
        <v>302</v>
      </c>
      <c r="G130" s="20" t="s">
        <v>303</v>
      </c>
      <c r="H130" s="20" t="s">
        <v>304</v>
      </c>
      <c r="I130" s="18">
        <v>1.8</v>
      </c>
      <c r="J130" s="18" t="s">
        <v>458</v>
      </c>
      <c r="K130" s="18" t="s">
        <v>291</v>
      </c>
      <c r="L130" s="61">
        <v>14</v>
      </c>
      <c r="M130" s="62">
        <v>1</v>
      </c>
      <c r="N130" s="61">
        <v>26</v>
      </c>
      <c r="O130" s="62">
        <v>1</v>
      </c>
      <c r="P130" s="61">
        <v>60</v>
      </c>
      <c r="Q130" s="62">
        <v>2</v>
      </c>
      <c r="R130" s="61">
        <v>64</v>
      </c>
      <c r="S130" s="63">
        <v>2</v>
      </c>
      <c r="T130" s="61">
        <v>69</v>
      </c>
      <c r="U130" s="63">
        <v>2</v>
      </c>
      <c r="V130" s="61">
        <v>54</v>
      </c>
      <c r="W130" s="63">
        <v>2</v>
      </c>
      <c r="X130" s="61">
        <v>41</v>
      </c>
      <c r="Y130" s="63">
        <v>2</v>
      </c>
      <c r="Z130" s="61">
        <v>45</v>
      </c>
      <c r="AA130" s="63">
        <v>2</v>
      </c>
      <c r="AB130" s="61">
        <v>28</v>
      </c>
      <c r="AC130" s="63">
        <v>1</v>
      </c>
      <c r="AD130" s="64">
        <v>0</v>
      </c>
      <c r="AE130" s="65">
        <v>0</v>
      </c>
      <c r="AF130" s="64">
        <v>0</v>
      </c>
      <c r="AG130" s="65">
        <v>0</v>
      </c>
      <c r="AH130" s="64">
        <v>0</v>
      </c>
      <c r="AI130" s="65">
        <v>0</v>
      </c>
      <c r="AJ130" s="64">
        <v>0</v>
      </c>
      <c r="AK130" s="65">
        <v>0</v>
      </c>
      <c r="AL130" s="64">
        <v>0</v>
      </c>
      <c r="AM130" s="65">
        <v>0</v>
      </c>
      <c r="AN130" s="64">
        <v>0</v>
      </c>
      <c r="AO130" s="65">
        <v>0</v>
      </c>
      <c r="AP130" s="157">
        <v>401</v>
      </c>
      <c r="AQ130" s="157">
        <v>15</v>
      </c>
      <c r="AR130" s="18">
        <v>1</v>
      </c>
      <c r="AS130" s="18">
        <v>1</v>
      </c>
      <c r="AT130" s="18">
        <v>19</v>
      </c>
      <c r="AU130" s="153">
        <f t="shared" si="41"/>
        <v>21</v>
      </c>
      <c r="AV130" s="66">
        <f t="shared" si="42"/>
        <v>1</v>
      </c>
      <c r="AW130" s="66">
        <f t="shared" si="43"/>
        <v>1</v>
      </c>
      <c r="AX130" s="53">
        <f t="shared" si="40"/>
        <v>18</v>
      </c>
      <c r="AY130" s="153">
        <f t="shared" si="44"/>
        <v>20</v>
      </c>
      <c r="AZ130" s="67">
        <f t="shared" si="45"/>
        <v>0</v>
      </c>
      <c r="BA130" s="67">
        <f t="shared" si="46"/>
        <v>0</v>
      </c>
      <c r="BB130" s="67">
        <f t="shared" si="47"/>
        <v>1</v>
      </c>
      <c r="BC130" s="153">
        <f t="shared" si="48"/>
        <v>1</v>
      </c>
      <c r="BD130" s="160">
        <f t="shared" si="49"/>
        <v>5</v>
      </c>
      <c r="BE130" s="112">
        <v>0</v>
      </c>
      <c r="BF130" s="112">
        <v>0</v>
      </c>
      <c r="BG130" s="68">
        <v>1</v>
      </c>
      <c r="BH130" s="18">
        <v>0</v>
      </c>
      <c r="BI130" s="286">
        <f t="shared" si="50"/>
        <v>2</v>
      </c>
      <c r="BJ130" s="160">
        <f t="shared" si="51"/>
        <v>10</v>
      </c>
    </row>
    <row r="131" spans="1:62" s="47" customFormat="1" ht="20.25" customHeight="1" x14ac:dyDescent="0.55000000000000004">
      <c r="A131" s="18">
        <v>122</v>
      </c>
      <c r="B131" s="128" t="s">
        <v>536</v>
      </c>
      <c r="C131" s="60" t="s">
        <v>537</v>
      </c>
      <c r="D131" s="20" t="s">
        <v>532</v>
      </c>
      <c r="E131" s="20" t="s">
        <v>532</v>
      </c>
      <c r="F131" s="20" t="s">
        <v>302</v>
      </c>
      <c r="G131" s="20" t="s">
        <v>303</v>
      </c>
      <c r="H131" s="20" t="s">
        <v>326</v>
      </c>
      <c r="I131" s="18">
        <v>20</v>
      </c>
      <c r="J131" s="18" t="s">
        <v>334</v>
      </c>
      <c r="K131" s="18" t="s">
        <v>290</v>
      </c>
      <c r="L131" s="61">
        <v>25</v>
      </c>
      <c r="M131" s="62">
        <v>1</v>
      </c>
      <c r="N131" s="61">
        <v>18</v>
      </c>
      <c r="O131" s="62">
        <v>1</v>
      </c>
      <c r="P131" s="61">
        <v>47</v>
      </c>
      <c r="Q131" s="62">
        <v>2</v>
      </c>
      <c r="R131" s="61">
        <v>36</v>
      </c>
      <c r="S131" s="63">
        <v>1</v>
      </c>
      <c r="T131" s="61">
        <v>44</v>
      </c>
      <c r="U131" s="63">
        <v>2</v>
      </c>
      <c r="V131" s="61">
        <v>39</v>
      </c>
      <c r="W131" s="63">
        <v>1</v>
      </c>
      <c r="X131" s="61">
        <v>34</v>
      </c>
      <c r="Y131" s="63">
        <v>1</v>
      </c>
      <c r="Z131" s="61">
        <v>34</v>
      </c>
      <c r="AA131" s="63">
        <v>1</v>
      </c>
      <c r="AB131" s="61">
        <v>36</v>
      </c>
      <c r="AC131" s="63">
        <v>1</v>
      </c>
      <c r="AD131" s="64">
        <v>36</v>
      </c>
      <c r="AE131" s="65">
        <v>1</v>
      </c>
      <c r="AF131" s="64">
        <v>21</v>
      </c>
      <c r="AG131" s="65">
        <v>1</v>
      </c>
      <c r="AH131" s="64">
        <v>26</v>
      </c>
      <c r="AI131" s="65">
        <v>1</v>
      </c>
      <c r="AJ131" s="64">
        <v>0</v>
      </c>
      <c r="AK131" s="65">
        <v>0</v>
      </c>
      <c r="AL131" s="64">
        <v>0</v>
      </c>
      <c r="AM131" s="65">
        <v>0</v>
      </c>
      <c r="AN131" s="64">
        <v>0</v>
      </c>
      <c r="AO131" s="65">
        <v>0</v>
      </c>
      <c r="AP131" s="157">
        <v>396</v>
      </c>
      <c r="AQ131" s="157">
        <v>14</v>
      </c>
      <c r="AR131" s="18">
        <v>1</v>
      </c>
      <c r="AS131" s="18">
        <v>1</v>
      </c>
      <c r="AT131" s="18">
        <v>18</v>
      </c>
      <c r="AU131" s="153">
        <f t="shared" si="41"/>
        <v>20</v>
      </c>
      <c r="AV131" s="66">
        <f t="shared" si="42"/>
        <v>1</v>
      </c>
      <c r="AW131" s="66">
        <f t="shared" si="43"/>
        <v>1</v>
      </c>
      <c r="AX131" s="53">
        <f t="shared" si="40"/>
        <v>17</v>
      </c>
      <c r="AY131" s="153">
        <f t="shared" si="44"/>
        <v>19</v>
      </c>
      <c r="AZ131" s="67">
        <f t="shared" si="45"/>
        <v>0</v>
      </c>
      <c r="BA131" s="67">
        <f t="shared" si="46"/>
        <v>0</v>
      </c>
      <c r="BB131" s="67">
        <f t="shared" si="47"/>
        <v>1</v>
      </c>
      <c r="BC131" s="153">
        <f t="shared" si="48"/>
        <v>1</v>
      </c>
      <c r="BD131" s="160">
        <f t="shared" si="49"/>
        <v>5.2631578947368416</v>
      </c>
      <c r="BE131" s="112">
        <v>0</v>
      </c>
      <c r="BF131" s="112">
        <v>0</v>
      </c>
      <c r="BG131" s="68">
        <v>0</v>
      </c>
      <c r="BH131" s="18">
        <v>0</v>
      </c>
      <c r="BI131" s="286">
        <f t="shared" si="50"/>
        <v>1</v>
      </c>
      <c r="BJ131" s="160">
        <f t="shared" si="51"/>
        <v>5.2631578947368416</v>
      </c>
    </row>
    <row r="132" spans="1:62" s="47" customFormat="1" ht="20.25" customHeight="1" x14ac:dyDescent="0.55000000000000004">
      <c r="A132" s="18">
        <v>123</v>
      </c>
      <c r="B132" s="128" t="s">
        <v>527</v>
      </c>
      <c r="C132" s="60" t="s">
        <v>528</v>
      </c>
      <c r="D132" s="20" t="s">
        <v>526</v>
      </c>
      <c r="E132" s="20" t="s">
        <v>506</v>
      </c>
      <c r="F132" s="20" t="s">
        <v>302</v>
      </c>
      <c r="G132" s="20" t="s">
        <v>303</v>
      </c>
      <c r="H132" s="20" t="s">
        <v>326</v>
      </c>
      <c r="I132" s="18">
        <v>10</v>
      </c>
      <c r="J132" s="18" t="s">
        <v>334</v>
      </c>
      <c r="K132" s="18" t="s">
        <v>291</v>
      </c>
      <c r="L132" s="61">
        <v>3</v>
      </c>
      <c r="M132" s="62">
        <v>1</v>
      </c>
      <c r="N132" s="61">
        <v>8</v>
      </c>
      <c r="O132" s="62">
        <v>1</v>
      </c>
      <c r="P132" s="61">
        <v>8</v>
      </c>
      <c r="Q132" s="62">
        <v>1</v>
      </c>
      <c r="R132" s="61">
        <v>2</v>
      </c>
      <c r="S132" s="63">
        <v>1</v>
      </c>
      <c r="T132" s="61">
        <v>8</v>
      </c>
      <c r="U132" s="63">
        <v>1</v>
      </c>
      <c r="V132" s="61">
        <v>10</v>
      </c>
      <c r="W132" s="63">
        <v>1</v>
      </c>
      <c r="X132" s="61">
        <v>8</v>
      </c>
      <c r="Y132" s="63">
        <v>1</v>
      </c>
      <c r="Z132" s="61">
        <v>8</v>
      </c>
      <c r="AA132" s="63">
        <v>1</v>
      </c>
      <c r="AB132" s="61">
        <v>7</v>
      </c>
      <c r="AC132" s="63">
        <v>1</v>
      </c>
      <c r="AD132" s="64">
        <v>0</v>
      </c>
      <c r="AE132" s="65">
        <v>0</v>
      </c>
      <c r="AF132" s="64">
        <v>0</v>
      </c>
      <c r="AG132" s="65">
        <v>0</v>
      </c>
      <c r="AH132" s="64">
        <v>0</v>
      </c>
      <c r="AI132" s="65">
        <v>0</v>
      </c>
      <c r="AJ132" s="64">
        <v>0</v>
      </c>
      <c r="AK132" s="65">
        <v>0</v>
      </c>
      <c r="AL132" s="64">
        <v>0</v>
      </c>
      <c r="AM132" s="65">
        <v>0</v>
      </c>
      <c r="AN132" s="64">
        <v>0</v>
      </c>
      <c r="AO132" s="65">
        <v>0</v>
      </c>
      <c r="AP132" s="157">
        <v>62</v>
      </c>
      <c r="AQ132" s="157">
        <v>9</v>
      </c>
      <c r="AR132" s="18">
        <v>1</v>
      </c>
      <c r="AS132" s="18">
        <v>0</v>
      </c>
      <c r="AT132" s="18">
        <v>7</v>
      </c>
      <c r="AU132" s="153">
        <f t="shared" si="41"/>
        <v>8</v>
      </c>
      <c r="AV132" s="66">
        <f t="shared" si="42"/>
        <v>1</v>
      </c>
      <c r="AW132" s="66">
        <f t="shared" si="43"/>
        <v>0</v>
      </c>
      <c r="AX132" s="53">
        <f t="shared" si="40"/>
        <v>6</v>
      </c>
      <c r="AY132" s="153">
        <f t="shared" si="44"/>
        <v>7</v>
      </c>
      <c r="AZ132" s="67">
        <f t="shared" si="45"/>
        <v>0</v>
      </c>
      <c r="BA132" s="67">
        <f t="shared" si="46"/>
        <v>0</v>
      </c>
      <c r="BB132" s="67">
        <f t="shared" si="47"/>
        <v>1</v>
      </c>
      <c r="BC132" s="153">
        <f t="shared" si="48"/>
        <v>1</v>
      </c>
      <c r="BD132" s="160">
        <f t="shared" si="49"/>
        <v>14.285714285714285</v>
      </c>
      <c r="BE132" s="112">
        <v>1</v>
      </c>
      <c r="BF132" s="112">
        <v>0</v>
      </c>
      <c r="BG132" s="68">
        <v>1</v>
      </c>
      <c r="BH132" s="18">
        <v>1</v>
      </c>
      <c r="BI132" s="286">
        <f t="shared" si="50"/>
        <v>2</v>
      </c>
      <c r="BJ132" s="160">
        <f t="shared" si="51"/>
        <v>28.571428571428569</v>
      </c>
    </row>
    <row r="133" spans="1:62" s="47" customFormat="1" ht="20.25" customHeight="1" x14ac:dyDescent="0.55000000000000004">
      <c r="A133" s="18">
        <v>124</v>
      </c>
      <c r="B133" s="128" t="s">
        <v>451</v>
      </c>
      <c r="C133" s="60" t="s">
        <v>452</v>
      </c>
      <c r="D133" s="20" t="s">
        <v>453</v>
      </c>
      <c r="E133" s="20" t="s">
        <v>308</v>
      </c>
      <c r="F133" s="20" t="s">
        <v>302</v>
      </c>
      <c r="G133" s="20" t="s">
        <v>303</v>
      </c>
      <c r="H133" s="20" t="s">
        <v>326</v>
      </c>
      <c r="I133" s="18">
        <v>37</v>
      </c>
      <c r="J133" s="18" t="s">
        <v>334</v>
      </c>
      <c r="K133" s="18" t="s">
        <v>290</v>
      </c>
      <c r="L133" s="61">
        <v>11</v>
      </c>
      <c r="M133" s="62">
        <v>1</v>
      </c>
      <c r="N133" s="61">
        <v>19</v>
      </c>
      <c r="O133" s="62">
        <v>1</v>
      </c>
      <c r="P133" s="61">
        <v>18</v>
      </c>
      <c r="Q133" s="62">
        <v>1</v>
      </c>
      <c r="R133" s="61">
        <v>22</v>
      </c>
      <c r="S133" s="63">
        <v>1</v>
      </c>
      <c r="T133" s="61">
        <v>20</v>
      </c>
      <c r="U133" s="63">
        <v>1</v>
      </c>
      <c r="V133" s="61">
        <v>24</v>
      </c>
      <c r="W133" s="63">
        <v>1</v>
      </c>
      <c r="X133" s="61">
        <v>17</v>
      </c>
      <c r="Y133" s="63">
        <v>1</v>
      </c>
      <c r="Z133" s="61">
        <v>26</v>
      </c>
      <c r="AA133" s="63">
        <v>1</v>
      </c>
      <c r="AB133" s="61">
        <v>16</v>
      </c>
      <c r="AC133" s="63">
        <v>1</v>
      </c>
      <c r="AD133" s="64">
        <v>15</v>
      </c>
      <c r="AE133" s="65">
        <v>1</v>
      </c>
      <c r="AF133" s="64">
        <v>22</v>
      </c>
      <c r="AG133" s="65">
        <v>1</v>
      </c>
      <c r="AH133" s="64">
        <v>13</v>
      </c>
      <c r="AI133" s="65">
        <v>1</v>
      </c>
      <c r="AJ133" s="64">
        <v>0</v>
      </c>
      <c r="AK133" s="65">
        <v>0</v>
      </c>
      <c r="AL133" s="64">
        <v>0</v>
      </c>
      <c r="AM133" s="65">
        <v>0</v>
      </c>
      <c r="AN133" s="64">
        <v>0</v>
      </c>
      <c r="AO133" s="65">
        <v>0</v>
      </c>
      <c r="AP133" s="157">
        <v>223</v>
      </c>
      <c r="AQ133" s="157">
        <v>12</v>
      </c>
      <c r="AR133" s="18">
        <v>1</v>
      </c>
      <c r="AS133" s="18">
        <v>0</v>
      </c>
      <c r="AT133" s="18">
        <v>17</v>
      </c>
      <c r="AU133" s="153">
        <f t="shared" si="41"/>
        <v>18</v>
      </c>
      <c r="AV133" s="66">
        <f t="shared" si="42"/>
        <v>1</v>
      </c>
      <c r="AW133" s="66">
        <f t="shared" si="43"/>
        <v>1</v>
      </c>
      <c r="AX133" s="53">
        <f t="shared" si="40"/>
        <v>15</v>
      </c>
      <c r="AY133" s="153">
        <f t="shared" si="44"/>
        <v>17</v>
      </c>
      <c r="AZ133" s="67">
        <f t="shared" si="45"/>
        <v>0</v>
      </c>
      <c r="BA133" s="67">
        <f t="shared" si="46"/>
        <v>-1</v>
      </c>
      <c r="BB133" s="67">
        <f t="shared" si="47"/>
        <v>2</v>
      </c>
      <c r="BC133" s="153">
        <f t="shared" si="48"/>
        <v>1</v>
      </c>
      <c r="BD133" s="160">
        <f t="shared" si="49"/>
        <v>5.8823529411764701</v>
      </c>
      <c r="BE133" s="112">
        <v>0</v>
      </c>
      <c r="BF133" s="112">
        <v>0</v>
      </c>
      <c r="BG133" s="68">
        <v>0</v>
      </c>
      <c r="BH133" s="18">
        <v>0</v>
      </c>
      <c r="BI133" s="286">
        <f t="shared" si="50"/>
        <v>1</v>
      </c>
      <c r="BJ133" s="160">
        <f t="shared" si="51"/>
        <v>5.8823529411764701</v>
      </c>
    </row>
    <row r="134" spans="1:62" s="47" customFormat="1" ht="20.25" customHeight="1" x14ac:dyDescent="0.55000000000000004">
      <c r="A134" s="18">
        <v>125</v>
      </c>
      <c r="B134" s="128" t="s">
        <v>367</v>
      </c>
      <c r="C134" s="60" t="s">
        <v>368</v>
      </c>
      <c r="D134" s="20" t="s">
        <v>366</v>
      </c>
      <c r="E134" s="20" t="s">
        <v>301</v>
      </c>
      <c r="F134" s="20" t="s">
        <v>302</v>
      </c>
      <c r="G134" s="20" t="s">
        <v>303</v>
      </c>
      <c r="H134" s="20" t="s">
        <v>326</v>
      </c>
      <c r="I134" s="18">
        <v>40</v>
      </c>
      <c r="J134" s="18" t="s">
        <v>334</v>
      </c>
      <c r="K134" s="18" t="s">
        <v>290</v>
      </c>
      <c r="L134" s="61">
        <v>0</v>
      </c>
      <c r="M134" s="62">
        <v>0</v>
      </c>
      <c r="N134" s="61">
        <v>28</v>
      </c>
      <c r="O134" s="62">
        <v>1</v>
      </c>
      <c r="P134" s="61">
        <v>22</v>
      </c>
      <c r="Q134" s="62">
        <v>1</v>
      </c>
      <c r="R134" s="61">
        <v>39</v>
      </c>
      <c r="S134" s="63">
        <v>1</v>
      </c>
      <c r="T134" s="61">
        <v>42</v>
      </c>
      <c r="U134" s="63">
        <v>2</v>
      </c>
      <c r="V134" s="61">
        <v>33</v>
      </c>
      <c r="W134" s="63">
        <v>1</v>
      </c>
      <c r="X134" s="61">
        <v>28</v>
      </c>
      <c r="Y134" s="63">
        <v>1</v>
      </c>
      <c r="Z134" s="61">
        <v>25</v>
      </c>
      <c r="AA134" s="63">
        <v>1</v>
      </c>
      <c r="AB134" s="61">
        <v>27</v>
      </c>
      <c r="AC134" s="63">
        <v>1</v>
      </c>
      <c r="AD134" s="64">
        <v>25</v>
      </c>
      <c r="AE134" s="65">
        <v>1</v>
      </c>
      <c r="AF134" s="64">
        <v>26</v>
      </c>
      <c r="AG134" s="65">
        <v>1</v>
      </c>
      <c r="AH134" s="64">
        <v>22</v>
      </c>
      <c r="AI134" s="65">
        <v>1</v>
      </c>
      <c r="AJ134" s="64">
        <v>0</v>
      </c>
      <c r="AK134" s="65">
        <v>0</v>
      </c>
      <c r="AL134" s="64">
        <v>0</v>
      </c>
      <c r="AM134" s="65">
        <v>0</v>
      </c>
      <c r="AN134" s="64">
        <v>0</v>
      </c>
      <c r="AO134" s="65">
        <v>0</v>
      </c>
      <c r="AP134" s="157">
        <v>317</v>
      </c>
      <c r="AQ134" s="157">
        <v>12</v>
      </c>
      <c r="AR134" s="18">
        <v>1</v>
      </c>
      <c r="AS134" s="18">
        <v>0</v>
      </c>
      <c r="AT134" s="18">
        <v>17</v>
      </c>
      <c r="AU134" s="153">
        <f t="shared" si="41"/>
        <v>18</v>
      </c>
      <c r="AV134" s="66">
        <f t="shared" si="42"/>
        <v>1</v>
      </c>
      <c r="AW134" s="66">
        <f t="shared" si="43"/>
        <v>1</v>
      </c>
      <c r="AX134" s="53">
        <f t="shared" si="40"/>
        <v>15</v>
      </c>
      <c r="AY134" s="153">
        <f t="shared" si="44"/>
        <v>17</v>
      </c>
      <c r="AZ134" s="67">
        <f t="shared" si="45"/>
        <v>0</v>
      </c>
      <c r="BA134" s="67">
        <f t="shared" si="46"/>
        <v>-1</v>
      </c>
      <c r="BB134" s="67">
        <f t="shared" si="47"/>
        <v>2</v>
      </c>
      <c r="BC134" s="153">
        <f t="shared" si="48"/>
        <v>1</v>
      </c>
      <c r="BD134" s="160">
        <f t="shared" si="49"/>
        <v>5.8823529411764701</v>
      </c>
      <c r="BE134" s="112">
        <v>0</v>
      </c>
      <c r="BF134" s="112">
        <v>0</v>
      </c>
      <c r="BG134" s="68">
        <v>0</v>
      </c>
      <c r="BH134" s="18">
        <v>0</v>
      </c>
      <c r="BI134" s="286">
        <f t="shared" si="50"/>
        <v>1</v>
      </c>
      <c r="BJ134" s="160">
        <f t="shared" si="51"/>
        <v>5.8823529411764701</v>
      </c>
    </row>
    <row r="135" spans="1:62" s="47" customFormat="1" ht="20.25" customHeight="1" x14ac:dyDescent="0.55000000000000004">
      <c r="A135" s="18">
        <v>126</v>
      </c>
      <c r="B135" s="128" t="s">
        <v>391</v>
      </c>
      <c r="C135" s="60" t="s">
        <v>392</v>
      </c>
      <c r="D135" s="20" t="s">
        <v>388</v>
      </c>
      <c r="E135" s="20" t="s">
        <v>308</v>
      </c>
      <c r="F135" s="20" t="s">
        <v>302</v>
      </c>
      <c r="G135" s="20" t="s">
        <v>303</v>
      </c>
      <c r="H135" s="20" t="s">
        <v>304</v>
      </c>
      <c r="I135" s="18">
        <v>2</v>
      </c>
      <c r="J135" s="18" t="s">
        <v>305</v>
      </c>
      <c r="K135" s="18" t="s">
        <v>290</v>
      </c>
      <c r="L135" s="61">
        <v>0</v>
      </c>
      <c r="M135" s="62">
        <v>0</v>
      </c>
      <c r="N135" s="61">
        <v>39</v>
      </c>
      <c r="O135" s="62">
        <v>1</v>
      </c>
      <c r="P135" s="61">
        <v>31</v>
      </c>
      <c r="Q135" s="62">
        <v>1</v>
      </c>
      <c r="R135" s="61">
        <v>41</v>
      </c>
      <c r="S135" s="63">
        <v>2</v>
      </c>
      <c r="T135" s="61">
        <v>34</v>
      </c>
      <c r="U135" s="63">
        <v>1</v>
      </c>
      <c r="V135" s="61">
        <v>38</v>
      </c>
      <c r="W135" s="63">
        <v>1</v>
      </c>
      <c r="X135" s="61">
        <v>36</v>
      </c>
      <c r="Y135" s="63">
        <v>1</v>
      </c>
      <c r="Z135" s="61">
        <v>51</v>
      </c>
      <c r="AA135" s="63">
        <v>2</v>
      </c>
      <c r="AB135" s="61">
        <v>35</v>
      </c>
      <c r="AC135" s="63">
        <v>1</v>
      </c>
      <c r="AD135" s="64">
        <v>0</v>
      </c>
      <c r="AE135" s="65">
        <v>0</v>
      </c>
      <c r="AF135" s="64">
        <v>0</v>
      </c>
      <c r="AG135" s="65">
        <v>0</v>
      </c>
      <c r="AH135" s="64">
        <v>0</v>
      </c>
      <c r="AI135" s="65">
        <v>0</v>
      </c>
      <c r="AJ135" s="64">
        <v>0</v>
      </c>
      <c r="AK135" s="65">
        <v>0</v>
      </c>
      <c r="AL135" s="64">
        <v>0</v>
      </c>
      <c r="AM135" s="65">
        <v>0</v>
      </c>
      <c r="AN135" s="64">
        <v>0</v>
      </c>
      <c r="AO135" s="65">
        <v>0</v>
      </c>
      <c r="AP135" s="157">
        <v>305</v>
      </c>
      <c r="AQ135" s="157">
        <v>10</v>
      </c>
      <c r="AR135" s="18">
        <v>1</v>
      </c>
      <c r="AS135" s="18">
        <v>1</v>
      </c>
      <c r="AT135" s="18">
        <v>14</v>
      </c>
      <c r="AU135" s="153">
        <f t="shared" si="41"/>
        <v>16</v>
      </c>
      <c r="AV135" s="66">
        <f t="shared" si="42"/>
        <v>1</v>
      </c>
      <c r="AW135" s="66">
        <f t="shared" si="43"/>
        <v>1</v>
      </c>
      <c r="AX135" s="53">
        <f t="shared" si="40"/>
        <v>12</v>
      </c>
      <c r="AY135" s="153">
        <f t="shared" si="44"/>
        <v>14</v>
      </c>
      <c r="AZ135" s="67">
        <f t="shared" si="45"/>
        <v>0</v>
      </c>
      <c r="BA135" s="67">
        <f t="shared" si="46"/>
        <v>0</v>
      </c>
      <c r="BB135" s="67">
        <f t="shared" si="47"/>
        <v>2</v>
      </c>
      <c r="BC135" s="153">
        <f t="shared" si="48"/>
        <v>2</v>
      </c>
      <c r="BD135" s="160">
        <f t="shared" si="49"/>
        <v>14.285714285714285</v>
      </c>
      <c r="BE135" s="112">
        <v>0</v>
      </c>
      <c r="BF135" s="112">
        <v>0</v>
      </c>
      <c r="BG135" s="68">
        <v>1</v>
      </c>
      <c r="BH135" s="18">
        <v>0</v>
      </c>
      <c r="BI135" s="286">
        <f t="shared" si="50"/>
        <v>3</v>
      </c>
      <c r="BJ135" s="160">
        <f t="shared" si="51"/>
        <v>21.428571428571427</v>
      </c>
    </row>
    <row r="136" spans="1:62" s="47" customFormat="1" ht="20.25" customHeight="1" x14ac:dyDescent="0.55000000000000004">
      <c r="A136" s="18">
        <v>127</v>
      </c>
      <c r="B136" s="128" t="s">
        <v>339</v>
      </c>
      <c r="C136" s="60" t="s">
        <v>340</v>
      </c>
      <c r="D136" s="20" t="s">
        <v>333</v>
      </c>
      <c r="E136" s="20" t="s">
        <v>301</v>
      </c>
      <c r="F136" s="20" t="s">
        <v>302</v>
      </c>
      <c r="G136" s="20" t="s">
        <v>303</v>
      </c>
      <c r="H136" s="20" t="s">
        <v>326</v>
      </c>
      <c r="I136" s="18">
        <v>47</v>
      </c>
      <c r="J136" s="18" t="s">
        <v>334</v>
      </c>
      <c r="K136" s="18" t="s">
        <v>290</v>
      </c>
      <c r="L136" s="61">
        <v>0</v>
      </c>
      <c r="M136" s="62">
        <v>0</v>
      </c>
      <c r="N136" s="61">
        <v>45</v>
      </c>
      <c r="O136" s="62">
        <v>2</v>
      </c>
      <c r="P136" s="61">
        <v>57</v>
      </c>
      <c r="Q136" s="62">
        <v>2</v>
      </c>
      <c r="R136" s="61">
        <v>55</v>
      </c>
      <c r="S136" s="63">
        <v>2</v>
      </c>
      <c r="T136" s="61">
        <v>69</v>
      </c>
      <c r="U136" s="63">
        <v>2</v>
      </c>
      <c r="V136" s="61">
        <v>71</v>
      </c>
      <c r="W136" s="63">
        <v>3</v>
      </c>
      <c r="X136" s="61">
        <v>68</v>
      </c>
      <c r="Y136" s="63">
        <v>2</v>
      </c>
      <c r="Z136" s="61">
        <v>68</v>
      </c>
      <c r="AA136" s="63">
        <v>2</v>
      </c>
      <c r="AB136" s="61">
        <v>68</v>
      </c>
      <c r="AC136" s="63">
        <v>2</v>
      </c>
      <c r="AD136" s="64">
        <v>55</v>
      </c>
      <c r="AE136" s="65">
        <v>2</v>
      </c>
      <c r="AF136" s="64">
        <v>34</v>
      </c>
      <c r="AG136" s="65">
        <v>1</v>
      </c>
      <c r="AH136" s="64">
        <v>23</v>
      </c>
      <c r="AI136" s="65">
        <v>1</v>
      </c>
      <c r="AJ136" s="64">
        <v>0</v>
      </c>
      <c r="AK136" s="65">
        <v>0</v>
      </c>
      <c r="AL136" s="64">
        <v>0</v>
      </c>
      <c r="AM136" s="65">
        <v>0</v>
      </c>
      <c r="AN136" s="64">
        <v>0</v>
      </c>
      <c r="AO136" s="65">
        <v>0</v>
      </c>
      <c r="AP136" s="157">
        <v>613</v>
      </c>
      <c r="AQ136" s="157">
        <v>21</v>
      </c>
      <c r="AR136" s="18">
        <v>1</v>
      </c>
      <c r="AS136" s="32">
        <v>1</v>
      </c>
      <c r="AT136" s="32">
        <v>28</v>
      </c>
      <c r="AU136" s="300">
        <f t="shared" si="41"/>
        <v>30</v>
      </c>
      <c r="AV136" s="301">
        <f t="shared" si="42"/>
        <v>1</v>
      </c>
      <c r="AW136" s="301">
        <f t="shared" si="43"/>
        <v>1</v>
      </c>
      <c r="AX136" s="302">
        <f t="shared" si="40"/>
        <v>26</v>
      </c>
      <c r="AY136" s="300">
        <f t="shared" si="44"/>
        <v>28</v>
      </c>
      <c r="AZ136" s="303">
        <f t="shared" si="45"/>
        <v>0</v>
      </c>
      <c r="BA136" s="303">
        <f t="shared" si="46"/>
        <v>0</v>
      </c>
      <c r="BB136" s="303">
        <f t="shared" si="47"/>
        <v>2</v>
      </c>
      <c r="BC136" s="300">
        <f t="shared" si="48"/>
        <v>2</v>
      </c>
      <c r="BD136" s="283">
        <f t="shared" si="49"/>
        <v>7.1428571428571423</v>
      </c>
      <c r="BE136" s="304">
        <v>0</v>
      </c>
      <c r="BF136" s="304">
        <v>0</v>
      </c>
      <c r="BG136" s="305">
        <v>1</v>
      </c>
      <c r="BH136" s="32">
        <v>0</v>
      </c>
      <c r="BI136" s="287">
        <f t="shared" si="50"/>
        <v>3</v>
      </c>
      <c r="BJ136" s="283">
        <f t="shared" si="51"/>
        <v>10.714285714285714</v>
      </c>
    </row>
    <row r="137" spans="1:62" s="48" customFormat="1" ht="22.9" customHeight="1" x14ac:dyDescent="0.55000000000000004">
      <c r="A137" s="340" t="s">
        <v>103</v>
      </c>
      <c r="B137" s="341"/>
      <c r="C137" s="342"/>
      <c r="D137" s="122">
        <f>COUNT(A10:A136)</f>
        <v>127</v>
      </c>
      <c r="E137" s="343" t="s">
        <v>59</v>
      </c>
      <c r="F137" s="344"/>
      <c r="G137" s="344"/>
      <c r="H137" s="344"/>
      <c r="I137" s="344"/>
      <c r="J137" s="344"/>
      <c r="K137" s="345"/>
      <c r="L137" s="154">
        <f t="shared" ref="L137:AT137" si="52">SUM(L10:L136)</f>
        <v>529</v>
      </c>
      <c r="M137" s="154">
        <f t="shared" si="52"/>
        <v>54</v>
      </c>
      <c r="N137" s="154">
        <f t="shared" si="52"/>
        <v>1839</v>
      </c>
      <c r="O137" s="154">
        <f t="shared" si="52"/>
        <v>128</v>
      </c>
      <c r="P137" s="154">
        <f t="shared" si="52"/>
        <v>2359</v>
      </c>
      <c r="Q137" s="154">
        <f t="shared" si="52"/>
        <v>140</v>
      </c>
      <c r="R137" s="154">
        <f t="shared" si="52"/>
        <v>3002</v>
      </c>
      <c r="S137" s="154">
        <f t="shared" si="52"/>
        <v>154</v>
      </c>
      <c r="T137" s="154">
        <f t="shared" si="52"/>
        <v>2900</v>
      </c>
      <c r="U137" s="154">
        <f t="shared" si="52"/>
        <v>152</v>
      </c>
      <c r="V137" s="154">
        <f t="shared" si="52"/>
        <v>2839</v>
      </c>
      <c r="W137" s="154">
        <f t="shared" si="52"/>
        <v>150</v>
      </c>
      <c r="X137" s="154">
        <f t="shared" si="52"/>
        <v>2910</v>
      </c>
      <c r="Y137" s="154">
        <f t="shared" si="52"/>
        <v>153</v>
      </c>
      <c r="Z137" s="154">
        <f t="shared" si="52"/>
        <v>2774</v>
      </c>
      <c r="AA137" s="154">
        <f t="shared" si="52"/>
        <v>150</v>
      </c>
      <c r="AB137" s="154">
        <f t="shared" si="52"/>
        <v>2692</v>
      </c>
      <c r="AC137" s="154">
        <f t="shared" si="52"/>
        <v>146</v>
      </c>
      <c r="AD137" s="154">
        <f t="shared" si="52"/>
        <v>488</v>
      </c>
      <c r="AE137" s="154">
        <f t="shared" si="52"/>
        <v>20</v>
      </c>
      <c r="AF137" s="154">
        <f t="shared" si="52"/>
        <v>416</v>
      </c>
      <c r="AG137" s="154">
        <f t="shared" si="52"/>
        <v>19</v>
      </c>
      <c r="AH137" s="154">
        <f t="shared" si="52"/>
        <v>323</v>
      </c>
      <c r="AI137" s="154">
        <f t="shared" si="52"/>
        <v>18</v>
      </c>
      <c r="AJ137" s="154">
        <f t="shared" si="52"/>
        <v>0</v>
      </c>
      <c r="AK137" s="154">
        <f t="shared" si="52"/>
        <v>0</v>
      </c>
      <c r="AL137" s="154">
        <f t="shared" si="52"/>
        <v>0</v>
      </c>
      <c r="AM137" s="154">
        <f t="shared" si="52"/>
        <v>0</v>
      </c>
      <c r="AN137" s="154">
        <f t="shared" si="52"/>
        <v>0</v>
      </c>
      <c r="AO137" s="154">
        <f t="shared" si="52"/>
        <v>0</v>
      </c>
      <c r="AP137" s="154">
        <f t="shared" si="52"/>
        <v>23071</v>
      </c>
      <c r="AQ137" s="154">
        <f t="shared" si="52"/>
        <v>1284</v>
      </c>
      <c r="AR137" s="154">
        <f t="shared" si="52"/>
        <v>126</v>
      </c>
      <c r="AS137" s="296">
        <f t="shared" si="52"/>
        <v>20</v>
      </c>
      <c r="AT137" s="296">
        <f t="shared" si="52"/>
        <v>1243</v>
      </c>
      <c r="AU137" s="296">
        <f t="shared" ref="AU137" si="53">SUM(AR137:AT137)</f>
        <v>1389</v>
      </c>
      <c r="AV137" s="297">
        <f>SUM(AV10:AV136)</f>
        <v>124</v>
      </c>
      <c r="AW137" s="296">
        <f>SUM(AW10:AW136)</f>
        <v>76</v>
      </c>
      <c r="AX137" s="296">
        <f>SUM(AX10:AX136)</f>
        <v>1386</v>
      </c>
      <c r="AY137" s="296">
        <f t="shared" ref="AY137" si="54">SUM(AV137:AX137)</f>
        <v>1586</v>
      </c>
      <c r="AZ137" s="296">
        <f>SUM(AZ10:AZ136)</f>
        <v>2</v>
      </c>
      <c r="BA137" s="296">
        <f t="shared" ref="BA137:BB137" si="55">SUM(AS137)-AW137</f>
        <v>-56</v>
      </c>
      <c r="BB137" s="296">
        <f t="shared" si="55"/>
        <v>-143</v>
      </c>
      <c r="BC137" s="296">
        <f t="shared" ref="BC137" si="56">SUM(AU137)-AY137</f>
        <v>-197</v>
      </c>
      <c r="BD137" s="298">
        <f t="shared" ref="BD137" si="57">IFERROR(SUM(BC137)/AY137*100,0)</f>
        <v>-12.421185372005045</v>
      </c>
      <c r="BE137" s="299">
        <f>SUM(BE10:BE136)</f>
        <v>2</v>
      </c>
      <c r="BF137" s="299">
        <f>SUM(BF10:BF136)</f>
        <v>2</v>
      </c>
      <c r="BG137" s="296">
        <f>SUM(BG10:BG136)</f>
        <v>59</v>
      </c>
      <c r="BH137" s="296">
        <f>SUM(BH10:BH136)</f>
        <v>31</v>
      </c>
      <c r="BI137" s="299">
        <f>SUM(BI10:BI136)</f>
        <v>-107</v>
      </c>
      <c r="BJ137" s="155">
        <f t="shared" ref="BJ137" si="58">SUM(BI137/AY137*100)</f>
        <v>-6.7465321563682217</v>
      </c>
    </row>
    <row r="138" spans="1:62" ht="28.5" customHeight="1" x14ac:dyDescent="0.55000000000000004">
      <c r="AP138" s="10"/>
    </row>
  </sheetData>
  <sortState ref="A10:BQ136">
    <sortCondition ref="BC10:BC136"/>
  </sortState>
  <mergeCells count="76">
    <mergeCell ref="A3:BJ3"/>
    <mergeCell ref="A4:BJ4"/>
    <mergeCell ref="A5:AX5"/>
    <mergeCell ref="A6:A8"/>
    <mergeCell ref="B6:B7"/>
    <mergeCell ref="C6:C8"/>
    <mergeCell ref="D6:D8"/>
    <mergeCell ref="E6:E8"/>
    <mergeCell ref="F6:F8"/>
    <mergeCell ref="G6:G8"/>
    <mergeCell ref="BH6:BH8"/>
    <mergeCell ref="H6:H8"/>
    <mergeCell ref="I6:I8"/>
    <mergeCell ref="J6:J8"/>
    <mergeCell ref="K6:K8"/>
    <mergeCell ref="L6:AQ6"/>
    <mergeCell ref="AR6:AY6"/>
    <mergeCell ref="AB7:AC7"/>
    <mergeCell ref="AD7:AE7"/>
    <mergeCell ref="AF7:AG7"/>
    <mergeCell ref="AH7:AI7"/>
    <mergeCell ref="AV7:AY7"/>
    <mergeCell ref="AL7:AM7"/>
    <mergeCell ref="AN7:AO7"/>
    <mergeCell ref="AP7:AQ7"/>
    <mergeCell ref="AR7:AU7"/>
    <mergeCell ref="BI6:BI8"/>
    <mergeCell ref="BJ6:BJ8"/>
    <mergeCell ref="L7:M7"/>
    <mergeCell ref="N7:O7"/>
    <mergeCell ref="P7:Q7"/>
    <mergeCell ref="R7:S7"/>
    <mergeCell ref="T7:U7"/>
    <mergeCell ref="V7:W7"/>
    <mergeCell ref="X7:Y7"/>
    <mergeCell ref="Z7:AA7"/>
    <mergeCell ref="AZ6:BC7"/>
    <mergeCell ref="BD6:BD8"/>
    <mergeCell ref="BE6:BE8"/>
    <mergeCell ref="BF6:BF8"/>
    <mergeCell ref="BG6:BG8"/>
    <mergeCell ref="AJ7:AK7"/>
    <mergeCell ref="AC8:AC9"/>
    <mergeCell ref="W8:W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X8:X9"/>
    <mergeCell ref="Y8:Y9"/>
    <mergeCell ref="Z8:Z9"/>
    <mergeCell ref="AA8:AA9"/>
    <mergeCell ref="AB8:AB9"/>
    <mergeCell ref="AP8:AP9"/>
    <mergeCell ref="AQ8:AQ9"/>
    <mergeCell ref="A137:C137"/>
    <mergeCell ref="E137:K137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8" fitToHeight="0" orientation="portrait" r:id="rId1"/>
  <headerFooter>
    <oddHeader>Page &amp;P</oddHeader>
  </headerFooter>
  <colBreaks count="1" manualBreakCount="1">
    <brk id="35" min="1" max="1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CV14"/>
  <sheetViews>
    <sheetView topLeftCell="B1" workbookViewId="0">
      <selection activeCell="AM15" sqref="AM15"/>
    </sheetView>
  </sheetViews>
  <sheetFormatPr defaultColWidth="9.140625" defaultRowHeight="24" x14ac:dyDescent="0.55000000000000004"/>
  <cols>
    <col min="1" max="2" width="9.140625" style="6"/>
    <col min="3" max="8" width="2.85546875" style="6" customWidth="1"/>
    <col min="9" max="26" width="3.28515625" style="6" customWidth="1"/>
    <col min="27" max="58" width="4.42578125" style="6" customWidth="1"/>
    <col min="59" max="70" width="4.5703125" style="6" customWidth="1"/>
    <col min="71" max="71" width="6.7109375" style="6" customWidth="1"/>
    <col min="72" max="73" width="4.5703125" style="6" bestFit="1" customWidth="1"/>
    <col min="74" max="74" width="3.5703125" style="6" bestFit="1" customWidth="1"/>
    <col min="75" max="75" width="4.85546875" style="6" bestFit="1" customWidth="1"/>
    <col min="76" max="76" width="6" style="6" bestFit="1" customWidth="1"/>
    <col min="77" max="77" width="5.85546875" style="6" customWidth="1"/>
    <col min="78" max="81" width="6.7109375" style="6" customWidth="1"/>
    <col min="82" max="82" width="6.85546875" style="6" customWidth="1"/>
    <col min="83" max="86" width="7.7109375" style="6" customWidth="1"/>
    <col min="87" max="87" width="8.42578125" style="6" customWidth="1"/>
    <col min="88" max="88" width="6.7109375" style="6" customWidth="1"/>
    <col min="89" max="89" width="3.7109375" style="6" bestFit="1" customWidth="1"/>
    <col min="90" max="90" width="3" style="6" bestFit="1" customWidth="1"/>
    <col min="91" max="91" width="3.7109375" style="6" bestFit="1" customWidth="1"/>
    <col min="92" max="92" width="3" style="6" bestFit="1" customWidth="1"/>
    <col min="93" max="93" width="3.7109375" style="6" bestFit="1" customWidth="1"/>
    <col min="94" max="94" width="3" style="6" bestFit="1" customWidth="1"/>
    <col min="95" max="95" width="3.7109375" style="6" bestFit="1" customWidth="1"/>
    <col min="96" max="96" width="3" style="6" bestFit="1" customWidth="1"/>
    <col min="97" max="97" width="3.7109375" style="6" bestFit="1" customWidth="1"/>
    <col min="98" max="98" width="3" style="6" bestFit="1" customWidth="1"/>
    <col min="99" max="99" width="3.7109375" style="6" bestFit="1" customWidth="1"/>
    <col min="100" max="100" width="3" style="6" bestFit="1" customWidth="1"/>
    <col min="101" max="16384" width="9.140625" style="6"/>
  </cols>
  <sheetData>
    <row r="1" spans="1:100" ht="24" customHeight="1" x14ac:dyDescent="0.55000000000000004"/>
    <row r="2" spans="1:100" ht="27.75" x14ac:dyDescent="0.55000000000000004">
      <c r="E2" s="362" t="s">
        <v>285</v>
      </c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</row>
    <row r="3" spans="1:100" ht="28.5" customHeight="1" x14ac:dyDescent="0.55000000000000004">
      <c r="E3" s="362" t="e">
        <f>#REF!</f>
        <v>#REF!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</row>
    <row r="4" spans="1:100" ht="34.5" customHeight="1" x14ac:dyDescent="0.55000000000000004">
      <c r="E4" s="362" t="e">
        <f>#REF!</f>
        <v>#REF!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</row>
    <row r="5" spans="1:100" ht="11.25" customHeight="1" x14ac:dyDescent="0.55000000000000004">
      <c r="E5" s="99"/>
      <c r="F5" s="148"/>
      <c r="G5" s="148"/>
      <c r="H5" s="271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06"/>
      <c r="X5" s="138"/>
      <c r="Y5" s="138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115"/>
      <c r="BI5" s="99"/>
      <c r="BJ5" s="99"/>
      <c r="BK5" s="99"/>
      <c r="BL5" s="115"/>
      <c r="BM5" s="99"/>
      <c r="BN5" s="99"/>
      <c r="BO5" s="99"/>
      <c r="BP5" s="115"/>
      <c r="BQ5" s="99"/>
      <c r="BR5" s="99"/>
      <c r="BS5" s="99"/>
      <c r="BT5" s="99"/>
      <c r="BU5" s="147"/>
      <c r="BV5" s="147"/>
      <c r="BW5" s="147"/>
      <c r="BX5" s="99"/>
      <c r="BY5" s="99"/>
      <c r="BZ5" s="99"/>
      <c r="CA5" s="120"/>
      <c r="CB5" s="120"/>
      <c r="CC5" s="99"/>
      <c r="CD5" s="99"/>
      <c r="CE5" s="99"/>
      <c r="CF5" s="110"/>
      <c r="CG5" s="99"/>
      <c r="CH5" s="110"/>
      <c r="CI5" s="99"/>
    </row>
    <row r="6" spans="1:100" s="31" customFormat="1" ht="36.75" customHeight="1" x14ac:dyDescent="0.5">
      <c r="A6" s="496" t="s">
        <v>3</v>
      </c>
      <c r="B6" s="498" t="s">
        <v>127</v>
      </c>
      <c r="C6" s="481" t="s">
        <v>107</v>
      </c>
      <c r="D6" s="488"/>
      <c r="E6" s="488"/>
      <c r="F6" s="488"/>
      <c r="G6" s="488"/>
      <c r="H6" s="489"/>
      <c r="I6" s="481" t="s">
        <v>136</v>
      </c>
      <c r="J6" s="482"/>
      <c r="K6" s="482"/>
      <c r="L6" s="482"/>
      <c r="M6" s="482"/>
      <c r="N6" s="483"/>
      <c r="O6" s="481" t="s">
        <v>137</v>
      </c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3"/>
      <c r="AA6" s="346" t="s">
        <v>108</v>
      </c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 t="s">
        <v>8</v>
      </c>
      <c r="BH6" s="346"/>
      <c r="BI6" s="346"/>
      <c r="BJ6" s="346"/>
      <c r="BK6" s="346"/>
      <c r="BL6" s="346"/>
      <c r="BM6" s="346"/>
      <c r="BN6" s="346"/>
      <c r="BO6" s="358" t="s">
        <v>9</v>
      </c>
      <c r="BP6" s="358"/>
      <c r="BQ6" s="346"/>
      <c r="BR6" s="346"/>
      <c r="BS6" s="170" t="s">
        <v>10</v>
      </c>
      <c r="BT6" s="475" t="s">
        <v>289</v>
      </c>
      <c r="BU6" s="476"/>
      <c r="BV6" s="476"/>
      <c r="BW6" s="477"/>
      <c r="BX6" s="473" t="s">
        <v>287</v>
      </c>
      <c r="BY6" s="473"/>
      <c r="BZ6" s="473"/>
      <c r="CA6" s="173" t="s">
        <v>11</v>
      </c>
      <c r="CB6" s="173" t="s">
        <v>11</v>
      </c>
      <c r="CC6" s="171" t="s">
        <v>13</v>
      </c>
      <c r="CD6" s="173" t="s">
        <v>14</v>
      </c>
      <c r="CE6" s="497" t="s">
        <v>109</v>
      </c>
      <c r="CF6" s="497"/>
      <c r="CG6" s="497"/>
      <c r="CH6" s="497"/>
      <c r="CI6" s="497"/>
      <c r="CJ6" s="497"/>
      <c r="CK6" s="495" t="s">
        <v>172</v>
      </c>
      <c r="CL6" s="495"/>
      <c r="CM6" s="495"/>
      <c r="CN6" s="495"/>
      <c r="CO6" s="495"/>
      <c r="CP6" s="495"/>
      <c r="CQ6" s="495"/>
      <c r="CR6" s="495"/>
      <c r="CS6" s="495"/>
      <c r="CT6" s="495"/>
      <c r="CU6" s="495"/>
      <c r="CV6" s="495"/>
    </row>
    <row r="7" spans="1:100" s="31" customFormat="1" ht="30.75" customHeight="1" x14ac:dyDescent="0.5">
      <c r="A7" s="496"/>
      <c r="B7" s="498"/>
      <c r="C7" s="490"/>
      <c r="D7" s="491"/>
      <c r="E7" s="491"/>
      <c r="F7" s="491"/>
      <c r="G7" s="491"/>
      <c r="H7" s="492"/>
      <c r="I7" s="484"/>
      <c r="J7" s="485"/>
      <c r="K7" s="485"/>
      <c r="L7" s="485"/>
      <c r="M7" s="485"/>
      <c r="N7" s="486"/>
      <c r="O7" s="484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6"/>
      <c r="AA7" s="487" t="s">
        <v>15</v>
      </c>
      <c r="AB7" s="487"/>
      <c r="AC7" s="487" t="s">
        <v>16</v>
      </c>
      <c r="AD7" s="487"/>
      <c r="AE7" s="487" t="s">
        <v>182</v>
      </c>
      <c r="AF7" s="487"/>
      <c r="AG7" s="470" t="s">
        <v>17</v>
      </c>
      <c r="AH7" s="470"/>
      <c r="AI7" s="470" t="s">
        <v>18</v>
      </c>
      <c r="AJ7" s="470"/>
      <c r="AK7" s="470" t="s">
        <v>19</v>
      </c>
      <c r="AL7" s="470"/>
      <c r="AM7" s="470" t="s">
        <v>20</v>
      </c>
      <c r="AN7" s="470"/>
      <c r="AO7" s="470" t="s">
        <v>21</v>
      </c>
      <c r="AP7" s="470"/>
      <c r="AQ7" s="470" t="s">
        <v>22</v>
      </c>
      <c r="AR7" s="470"/>
      <c r="AS7" s="472" t="s">
        <v>23</v>
      </c>
      <c r="AT7" s="472"/>
      <c r="AU7" s="472" t="s">
        <v>24</v>
      </c>
      <c r="AV7" s="472"/>
      <c r="AW7" s="472" t="s">
        <v>25</v>
      </c>
      <c r="AX7" s="472"/>
      <c r="AY7" s="472" t="s">
        <v>26</v>
      </c>
      <c r="AZ7" s="472"/>
      <c r="BA7" s="472" t="s">
        <v>27</v>
      </c>
      <c r="BB7" s="472"/>
      <c r="BC7" s="472" t="s">
        <v>28</v>
      </c>
      <c r="BD7" s="472"/>
      <c r="BE7" s="474" t="s">
        <v>29</v>
      </c>
      <c r="BF7" s="474"/>
      <c r="BG7" s="471" t="s">
        <v>30</v>
      </c>
      <c r="BH7" s="471"/>
      <c r="BI7" s="471"/>
      <c r="BJ7" s="471"/>
      <c r="BK7" s="471" t="s">
        <v>31</v>
      </c>
      <c r="BL7" s="471"/>
      <c r="BM7" s="471"/>
      <c r="BN7" s="471"/>
      <c r="BO7" s="346"/>
      <c r="BP7" s="346"/>
      <c r="BQ7" s="346"/>
      <c r="BR7" s="346"/>
      <c r="BS7" s="170"/>
      <c r="BT7" s="478"/>
      <c r="BU7" s="479"/>
      <c r="BV7" s="479"/>
      <c r="BW7" s="480"/>
      <c r="BX7" s="176" t="s">
        <v>35</v>
      </c>
      <c r="BY7" s="175" t="s">
        <v>36</v>
      </c>
      <c r="BZ7" s="177" t="s">
        <v>37</v>
      </c>
      <c r="CA7" s="173"/>
      <c r="CB7" s="173"/>
      <c r="CC7" s="172"/>
      <c r="CD7" s="174"/>
      <c r="CE7" s="169" t="s">
        <v>110</v>
      </c>
      <c r="CF7" s="169" t="s">
        <v>154</v>
      </c>
      <c r="CG7" s="169" t="s">
        <v>111</v>
      </c>
      <c r="CH7" s="169" t="s">
        <v>155</v>
      </c>
      <c r="CI7" s="169" t="s">
        <v>112</v>
      </c>
      <c r="CJ7" s="169" t="s">
        <v>113</v>
      </c>
      <c r="CK7" s="493">
        <v>58</v>
      </c>
      <c r="CL7" s="494"/>
      <c r="CM7" s="493">
        <v>59</v>
      </c>
      <c r="CN7" s="494"/>
      <c r="CO7" s="493">
        <v>60</v>
      </c>
      <c r="CP7" s="494"/>
      <c r="CQ7" s="493">
        <v>61</v>
      </c>
      <c r="CR7" s="494"/>
      <c r="CS7" s="493">
        <v>62</v>
      </c>
      <c r="CT7" s="494"/>
      <c r="CU7" s="493">
        <v>63</v>
      </c>
      <c r="CV7" s="494"/>
    </row>
    <row r="8" spans="1:100" s="31" customFormat="1" ht="30.75" customHeight="1" x14ac:dyDescent="0.5">
      <c r="A8" s="496"/>
      <c r="B8" s="498"/>
      <c r="C8" s="108" t="s">
        <v>140</v>
      </c>
      <c r="D8" s="108" t="s">
        <v>141</v>
      </c>
      <c r="E8" s="108" t="s">
        <v>142</v>
      </c>
      <c r="F8" s="161" t="s">
        <v>118</v>
      </c>
      <c r="G8" s="161" t="s">
        <v>174</v>
      </c>
      <c r="H8" s="161" t="s">
        <v>114</v>
      </c>
      <c r="I8" s="44">
        <v>1</v>
      </c>
      <c r="J8" s="44">
        <v>2</v>
      </c>
      <c r="K8" s="44">
        <v>3</v>
      </c>
      <c r="L8" s="44">
        <v>4</v>
      </c>
      <c r="M8" s="44">
        <v>5</v>
      </c>
      <c r="N8" s="45" t="s">
        <v>29</v>
      </c>
      <c r="O8" s="101" t="s">
        <v>121</v>
      </c>
      <c r="P8" s="101" t="s">
        <v>114</v>
      </c>
      <c r="Q8" s="101" t="s">
        <v>115</v>
      </c>
      <c r="R8" s="101" t="s">
        <v>116</v>
      </c>
      <c r="S8" s="101" t="s">
        <v>117</v>
      </c>
      <c r="T8" s="107" t="s">
        <v>138</v>
      </c>
      <c r="U8" s="101" t="s">
        <v>119</v>
      </c>
      <c r="V8" s="101" t="s">
        <v>120</v>
      </c>
      <c r="W8" s="107" t="s">
        <v>118</v>
      </c>
      <c r="X8" s="149" t="s">
        <v>171</v>
      </c>
      <c r="Y8" s="149" t="s">
        <v>175</v>
      </c>
      <c r="Z8" s="45" t="s">
        <v>29</v>
      </c>
      <c r="AA8" s="94" t="s">
        <v>32</v>
      </c>
      <c r="AB8" s="168" t="s">
        <v>33</v>
      </c>
      <c r="AC8" s="94" t="s">
        <v>32</v>
      </c>
      <c r="AD8" s="95" t="s">
        <v>33</v>
      </c>
      <c r="AE8" s="94" t="s">
        <v>32</v>
      </c>
      <c r="AF8" s="95" t="s">
        <v>33</v>
      </c>
      <c r="AG8" s="94" t="s">
        <v>32</v>
      </c>
      <c r="AH8" s="93" t="s">
        <v>33</v>
      </c>
      <c r="AI8" s="94" t="s">
        <v>32</v>
      </c>
      <c r="AJ8" s="93" t="s">
        <v>33</v>
      </c>
      <c r="AK8" s="94" t="s">
        <v>32</v>
      </c>
      <c r="AL8" s="93" t="s">
        <v>33</v>
      </c>
      <c r="AM8" s="94" t="s">
        <v>32</v>
      </c>
      <c r="AN8" s="93" t="s">
        <v>33</v>
      </c>
      <c r="AO8" s="94" t="s">
        <v>32</v>
      </c>
      <c r="AP8" s="93" t="s">
        <v>33</v>
      </c>
      <c r="AQ8" s="94" t="s">
        <v>32</v>
      </c>
      <c r="AR8" s="93" t="s">
        <v>33</v>
      </c>
      <c r="AS8" s="94" t="s">
        <v>32</v>
      </c>
      <c r="AT8" s="96" t="s">
        <v>33</v>
      </c>
      <c r="AU8" s="94" t="s">
        <v>32</v>
      </c>
      <c r="AV8" s="96" t="s">
        <v>33</v>
      </c>
      <c r="AW8" s="94" t="s">
        <v>32</v>
      </c>
      <c r="AX8" s="96" t="s">
        <v>33</v>
      </c>
      <c r="AY8" s="94" t="s">
        <v>32</v>
      </c>
      <c r="AZ8" s="96" t="s">
        <v>33</v>
      </c>
      <c r="BA8" s="94" t="s">
        <v>32</v>
      </c>
      <c r="BB8" s="96" t="s">
        <v>33</v>
      </c>
      <c r="BC8" s="94" t="s">
        <v>32</v>
      </c>
      <c r="BD8" s="96" t="s">
        <v>33</v>
      </c>
      <c r="BE8" s="97" t="s">
        <v>32</v>
      </c>
      <c r="BF8" s="98" t="s">
        <v>33</v>
      </c>
      <c r="BG8" s="94" t="s">
        <v>156</v>
      </c>
      <c r="BH8" s="114" t="s">
        <v>157</v>
      </c>
      <c r="BI8" s="94" t="s">
        <v>34</v>
      </c>
      <c r="BJ8" s="35" t="s">
        <v>29</v>
      </c>
      <c r="BK8" s="114" t="s">
        <v>156</v>
      </c>
      <c r="BL8" s="114" t="s">
        <v>157</v>
      </c>
      <c r="BM8" s="97" t="s">
        <v>34</v>
      </c>
      <c r="BN8" s="35" t="s">
        <v>29</v>
      </c>
      <c r="BO8" s="114" t="s">
        <v>156</v>
      </c>
      <c r="BP8" s="114" t="s">
        <v>157</v>
      </c>
      <c r="BQ8" s="97" t="s">
        <v>34</v>
      </c>
      <c r="BR8" s="35" t="s">
        <v>29</v>
      </c>
      <c r="BS8" s="170"/>
      <c r="BT8" s="145" t="s">
        <v>156</v>
      </c>
      <c r="BU8" s="146" t="s">
        <v>157</v>
      </c>
      <c r="BV8" s="146" t="s">
        <v>34</v>
      </c>
      <c r="BW8" s="146" t="s">
        <v>29</v>
      </c>
      <c r="BX8" s="176"/>
      <c r="BY8" s="175"/>
      <c r="BZ8" s="177"/>
      <c r="CA8" s="173"/>
      <c r="CB8" s="173"/>
      <c r="CC8" s="172"/>
      <c r="CD8" s="174"/>
      <c r="CE8" s="169"/>
      <c r="CF8" s="169"/>
      <c r="CG8" s="169"/>
      <c r="CH8" s="169"/>
      <c r="CI8" s="169"/>
      <c r="CJ8" s="169"/>
      <c r="CK8" s="143" t="s">
        <v>168</v>
      </c>
      <c r="CL8" s="143" t="s">
        <v>34</v>
      </c>
      <c r="CM8" s="143" t="s">
        <v>168</v>
      </c>
      <c r="CN8" s="143" t="s">
        <v>34</v>
      </c>
      <c r="CO8" s="143" t="s">
        <v>168</v>
      </c>
      <c r="CP8" s="143" t="s">
        <v>34</v>
      </c>
      <c r="CQ8" s="143" t="s">
        <v>168</v>
      </c>
      <c r="CR8" s="143" t="s">
        <v>34</v>
      </c>
      <c r="CS8" s="143" t="s">
        <v>168</v>
      </c>
      <c r="CT8" s="143" t="s">
        <v>34</v>
      </c>
      <c r="CU8" s="143" t="s">
        <v>168</v>
      </c>
      <c r="CV8" s="143" t="s">
        <v>34</v>
      </c>
    </row>
    <row r="9" spans="1:100" s="47" customFormat="1" ht="25.15" customHeight="1" x14ac:dyDescent="0.55000000000000004">
      <c r="A9" s="71"/>
      <c r="B9" s="142" t="e">
        <f>#REF!</f>
        <v>#REF!</v>
      </c>
      <c r="C9" s="73" t="e">
        <f>COUNTIF(#REF!,"ป.ประถมศึกษา")</f>
        <v>#REF!</v>
      </c>
      <c r="D9" s="73" t="e">
        <f>COUNTIF(#REF!,"ข.ขยายโอกาส")</f>
        <v>#REF!</v>
      </c>
      <c r="E9" s="73" t="e">
        <f>COUNTIF(#REF!,"ม.มัธยมศึกษา")</f>
        <v>#REF!</v>
      </c>
      <c r="F9" s="73" t="e">
        <f>COUNTIF(#REF!,"พ.โรงเรียนการศึกษาพิเศษ")</f>
        <v>#REF!</v>
      </c>
      <c r="G9" s="73" t="e">
        <f>COUNTIF(#REF!,"ศ.ศูนย์การศึกษาพิเศษ")</f>
        <v>#REF!</v>
      </c>
      <c r="H9" s="73" t="e">
        <f>COUNTIF(#REF!,"ส.โรงเรียนการศึกษาสงเคราะห์")</f>
        <v>#REF!</v>
      </c>
      <c r="I9" s="73" t="e">
        <f>COUNTIF(#REF!,"1.เทศบาลตำบล")</f>
        <v>#REF!</v>
      </c>
      <c r="J9" s="73" t="e">
        <f>COUNTIF(#REF!,"2.เทศบาลเมือง")</f>
        <v>#REF!</v>
      </c>
      <c r="K9" s="73" t="e">
        <f>COUNTIF(#REF!,"3.เทศบาลนคร")</f>
        <v>#REF!</v>
      </c>
      <c r="L9" s="73" t="e">
        <f>COUNTIF(#REF!,"4.อบต.")</f>
        <v>#REF!</v>
      </c>
      <c r="M9" s="73" t="e">
        <f>COUNTIF(#REF!,"5.กทม.")</f>
        <v>#REF!</v>
      </c>
      <c r="N9" s="73" t="e">
        <f>SUM(I9:M9)</f>
        <v>#REF!</v>
      </c>
      <c r="O9" s="73" t="e">
        <f>COUNTIF(#REF!,"ป.ปกติ")</f>
        <v>#REF!</v>
      </c>
      <c r="P9" s="73" t="e">
        <f>COUNTIF(#REF!,"ส.เสี่ยงภัย")</f>
        <v>#REF!</v>
      </c>
      <c r="Q9" s="73" t="e">
        <f>COUNTIF(#REF!,"ก.ทุรกันดาร")</f>
        <v>#REF!</v>
      </c>
      <c r="R9" s="73" t="e">
        <f>COUNTIF(#REF!,"น.ชนกลุ่มน้อย")</f>
        <v>#REF!</v>
      </c>
      <c r="S9" s="73" t="e">
        <f>COUNTIF(#REF!,"ช.ชายแดน")</f>
        <v>#REF!</v>
      </c>
      <c r="T9" s="73" t="e">
        <f>COUNTIF(#REF!,"ร.พระราชดำริ")</f>
        <v>#REF!</v>
      </c>
      <c r="U9" s="73" t="e">
        <f>COUNTIF(#REF!,"ภ.บนภูเขา")</f>
        <v>#REF!</v>
      </c>
      <c r="V9" s="73" t="e">
        <f>COUNTIF(#REF!,"บ.บนเกาะ")</f>
        <v>#REF!</v>
      </c>
      <c r="W9" s="73" t="e">
        <f>COUNTIF(#REF!,"พ.พื้นที่พิเศษตามประกาศกระทรวงการคลัง")</f>
        <v>#REF!</v>
      </c>
      <c r="X9" s="73" t="e">
        <f>COUNTIF(#REF!,"รพ.โรงเรียนร่วมพัฒนา (Partnership School Project)")</f>
        <v>#REF!</v>
      </c>
      <c r="Y9" s="73" t="e">
        <f>COUNTIF(#REF!,"ต.โครงการหนึ่งตำบลหนึ่งโรงเรียนคุณภาพ")</f>
        <v>#REF!</v>
      </c>
      <c r="Z9" s="73" t="e">
        <f>SUM(P9:V9)</f>
        <v>#REF!</v>
      </c>
      <c r="AA9" s="73" t="e">
        <f>#REF!</f>
        <v>#REF!</v>
      </c>
      <c r="AB9" s="73" t="e">
        <f>#REF!</f>
        <v>#REF!</v>
      </c>
      <c r="AC9" s="73" t="e">
        <f>#REF!</f>
        <v>#REF!</v>
      </c>
      <c r="AD9" s="73" t="e">
        <f>#REF!</f>
        <v>#REF!</v>
      </c>
      <c r="AE9" s="73" t="e">
        <f>#REF!</f>
        <v>#REF!</v>
      </c>
      <c r="AF9" s="73" t="e">
        <f>#REF!</f>
        <v>#REF!</v>
      </c>
      <c r="AG9" s="73" t="e">
        <f>#REF!</f>
        <v>#REF!</v>
      </c>
      <c r="AH9" s="73" t="e">
        <f>#REF!</f>
        <v>#REF!</v>
      </c>
      <c r="AI9" s="73" t="e">
        <f>#REF!</f>
        <v>#REF!</v>
      </c>
      <c r="AJ9" s="73" t="e">
        <f>#REF!</f>
        <v>#REF!</v>
      </c>
      <c r="AK9" s="73" t="e">
        <f>#REF!</f>
        <v>#REF!</v>
      </c>
      <c r="AL9" s="73" t="e">
        <f>#REF!</f>
        <v>#REF!</v>
      </c>
      <c r="AM9" s="73" t="e">
        <f>#REF!</f>
        <v>#REF!</v>
      </c>
      <c r="AN9" s="73" t="e">
        <f>#REF!</f>
        <v>#REF!</v>
      </c>
      <c r="AO9" s="73" t="e">
        <f>#REF!</f>
        <v>#REF!</v>
      </c>
      <c r="AP9" s="73" t="e">
        <f>#REF!</f>
        <v>#REF!</v>
      </c>
      <c r="AQ9" s="73" t="e">
        <f>#REF!</f>
        <v>#REF!</v>
      </c>
      <c r="AR9" s="73" t="e">
        <f>#REF!</f>
        <v>#REF!</v>
      </c>
      <c r="AS9" s="73" t="e">
        <f>#REF!</f>
        <v>#REF!</v>
      </c>
      <c r="AT9" s="73" t="e">
        <f>#REF!</f>
        <v>#REF!</v>
      </c>
      <c r="AU9" s="73" t="e">
        <f>#REF!</f>
        <v>#REF!</v>
      </c>
      <c r="AV9" s="73" t="e">
        <f>#REF!</f>
        <v>#REF!</v>
      </c>
      <c r="AW9" s="73" t="e">
        <f>#REF!</f>
        <v>#REF!</v>
      </c>
      <c r="AX9" s="73" t="e">
        <f>#REF!</f>
        <v>#REF!</v>
      </c>
      <c r="AY9" s="73" t="e">
        <f>#REF!</f>
        <v>#REF!</v>
      </c>
      <c r="AZ9" s="73" t="e">
        <f>#REF!</f>
        <v>#REF!</v>
      </c>
      <c r="BA9" s="73" t="e">
        <f>#REF!</f>
        <v>#REF!</v>
      </c>
      <c r="BB9" s="73" t="e">
        <f>#REF!</f>
        <v>#REF!</v>
      </c>
      <c r="BC9" s="73" t="e">
        <f>#REF!</f>
        <v>#REF!</v>
      </c>
      <c r="BD9" s="73" t="e">
        <f>#REF!</f>
        <v>#REF!</v>
      </c>
      <c r="BE9" s="73" t="e">
        <f>#REF!</f>
        <v>#REF!</v>
      </c>
      <c r="BF9" s="73" t="e">
        <f>#REF!</f>
        <v>#REF!</v>
      </c>
      <c r="BG9" s="73" t="e">
        <f>#REF!</f>
        <v>#REF!</v>
      </c>
      <c r="BH9" s="73" t="e">
        <f>#REF!</f>
        <v>#REF!</v>
      </c>
      <c r="BI9" s="73" t="e">
        <f>#REF!</f>
        <v>#REF!</v>
      </c>
      <c r="BJ9" s="73" t="e">
        <f>#REF!</f>
        <v>#REF!</v>
      </c>
      <c r="BK9" s="73" t="e">
        <f>#REF!</f>
        <v>#REF!</v>
      </c>
      <c r="BL9" s="73" t="e">
        <f>#REF!</f>
        <v>#REF!</v>
      </c>
      <c r="BM9" s="73" t="e">
        <f>#REF!</f>
        <v>#REF!</v>
      </c>
      <c r="BN9" s="73" t="e">
        <f>#REF!</f>
        <v>#REF!</v>
      </c>
      <c r="BO9" s="73" t="e">
        <f>#REF!</f>
        <v>#REF!</v>
      </c>
      <c r="BP9" s="73" t="e">
        <f>#REF!</f>
        <v>#REF!</v>
      </c>
      <c r="BQ9" s="73" t="e">
        <f>#REF!</f>
        <v>#REF!</v>
      </c>
      <c r="BR9" s="73" t="e">
        <f>#REF!</f>
        <v>#REF!</v>
      </c>
      <c r="BS9" s="105" t="e">
        <f>#REF!</f>
        <v>#REF!</v>
      </c>
      <c r="BT9" s="73" t="e">
        <f>#REF!</f>
        <v>#REF!</v>
      </c>
      <c r="BU9" s="73" t="e">
        <f>#REF!</f>
        <v>#REF!</v>
      </c>
      <c r="BV9" s="73" t="e">
        <f>#REF!</f>
        <v>#REF!</v>
      </c>
      <c r="BW9" s="73" t="e">
        <f>#REF!</f>
        <v>#REF!</v>
      </c>
      <c r="BX9" s="73" t="e">
        <f>#REF!</f>
        <v>#REF!</v>
      </c>
      <c r="BY9" s="73" t="e">
        <f>#REF!</f>
        <v>#REF!</v>
      </c>
      <c r="BZ9" s="105" t="e">
        <f>#REF!</f>
        <v>#REF!</v>
      </c>
      <c r="CA9" s="73" t="e">
        <f>#REF!</f>
        <v>#REF!</v>
      </c>
      <c r="CB9" s="73" t="e">
        <f>#REF!</f>
        <v>#REF!</v>
      </c>
      <c r="CC9" s="73" t="e">
        <f>#REF!</f>
        <v>#REF!</v>
      </c>
      <c r="CD9" s="73" t="e">
        <f>#REF!</f>
        <v>#REF!</v>
      </c>
      <c r="CE9" s="73" t="e">
        <f>COUNTIF(#REF!,"&lt;0")</f>
        <v>#REF!</v>
      </c>
      <c r="CF9" s="73" t="e">
        <f>SUMIF(#REF!,"&lt;0")</f>
        <v>#REF!</v>
      </c>
      <c r="CG9" s="73" t="e">
        <f>COUNTIF(#REF!,"&gt;0")</f>
        <v>#REF!</v>
      </c>
      <c r="CH9" s="73" t="e">
        <f>SUMIF(#REF!,"&gt;0")</f>
        <v>#REF!</v>
      </c>
      <c r="CI9" s="73" t="e">
        <f>COUNTIF(#REF!,"0")</f>
        <v>#REF!</v>
      </c>
      <c r="CJ9" s="45" t="e">
        <f>CE9+CG9+CI9</f>
        <v>#REF!</v>
      </c>
      <c r="CK9" s="45" t="e">
        <f>#REF!</f>
        <v>#REF!</v>
      </c>
      <c r="CL9" s="45" t="e">
        <f>#REF!</f>
        <v>#REF!</v>
      </c>
      <c r="CM9" s="45" t="e">
        <f>#REF!</f>
        <v>#REF!</v>
      </c>
      <c r="CN9" s="45" t="e">
        <f>#REF!</f>
        <v>#REF!</v>
      </c>
      <c r="CO9" s="45" t="e">
        <f>#REF!</f>
        <v>#REF!</v>
      </c>
      <c r="CP9" s="45" t="e">
        <f>#REF!</f>
        <v>#REF!</v>
      </c>
      <c r="CQ9" s="45" t="e">
        <f>#REF!</f>
        <v>#REF!</v>
      </c>
      <c r="CR9" s="45" t="e">
        <f>#REF!</f>
        <v>#REF!</v>
      </c>
      <c r="CS9" s="45" t="e">
        <f>#REF!</f>
        <v>#REF!</v>
      </c>
      <c r="CT9" s="45" t="e">
        <f>#REF!</f>
        <v>#REF!</v>
      </c>
      <c r="CU9" s="45" t="e">
        <f>#REF!</f>
        <v>#REF!</v>
      </c>
      <c r="CV9" s="45" t="e">
        <f>#REF!</f>
        <v>#REF!</v>
      </c>
    </row>
    <row r="10" spans="1:100" ht="12.4" customHeight="1" x14ac:dyDescent="0.55000000000000004"/>
    <row r="11" spans="1:100" ht="42" x14ac:dyDescent="0.95">
      <c r="E11" s="42"/>
      <c r="F11" s="42"/>
      <c r="G11" s="42"/>
      <c r="H11" s="42"/>
      <c r="I11" s="42" t="s">
        <v>130</v>
      </c>
      <c r="P11" s="7"/>
      <c r="AA11" s="43"/>
    </row>
    <row r="12" spans="1:100" ht="42" x14ac:dyDescent="0.95">
      <c r="E12" s="43"/>
      <c r="F12" s="43"/>
      <c r="G12" s="43"/>
      <c r="H12" s="43"/>
      <c r="I12" s="43" t="s">
        <v>131</v>
      </c>
      <c r="J12" s="49"/>
    </row>
    <row r="14" spans="1:100" ht="23.25" customHeight="1" x14ac:dyDescent="0.55000000000000004"/>
  </sheetData>
  <mergeCells count="39">
    <mergeCell ref="C6:H7"/>
    <mergeCell ref="CU7:CV7"/>
    <mergeCell ref="CK6:CV6"/>
    <mergeCell ref="A6:A8"/>
    <mergeCell ref="CK7:CL7"/>
    <mergeCell ref="CM7:CN7"/>
    <mergeCell ref="CO7:CP7"/>
    <mergeCell ref="CQ7:CR7"/>
    <mergeCell ref="CS7:CT7"/>
    <mergeCell ref="CE6:CJ6"/>
    <mergeCell ref="AO7:AP7"/>
    <mergeCell ref="AS7:AT7"/>
    <mergeCell ref="AW7:AX7"/>
    <mergeCell ref="B6:B8"/>
    <mergeCell ref="AY7:AZ7"/>
    <mergeCell ref="AM7:AN7"/>
    <mergeCell ref="E2:CI2"/>
    <mergeCell ref="E3:CI3"/>
    <mergeCell ref="E4:CI4"/>
    <mergeCell ref="I6:N7"/>
    <mergeCell ref="O6:Z7"/>
    <mergeCell ref="AA6:BF6"/>
    <mergeCell ref="BG6:BN6"/>
    <mergeCell ref="BO6:BR7"/>
    <mergeCell ref="AA7:AB7"/>
    <mergeCell ref="AC7:AD7"/>
    <mergeCell ref="AE7:AF7"/>
    <mergeCell ref="AG7:AH7"/>
    <mergeCell ref="AQ7:AR7"/>
    <mergeCell ref="AI7:AJ7"/>
    <mergeCell ref="AU7:AV7"/>
    <mergeCell ref="BA7:BB7"/>
    <mergeCell ref="AK7:AL7"/>
    <mergeCell ref="BG7:BJ7"/>
    <mergeCell ref="BK7:BN7"/>
    <mergeCell ref="BC7:BD7"/>
    <mergeCell ref="BX6:BZ6"/>
    <mergeCell ref="BE7:BF7"/>
    <mergeCell ref="BT6:BW7"/>
  </mergeCells>
  <pageMargins left="0.32" right="0.15748031496062992" top="0.74803149606299213" bottom="0.39370078740157483" header="0.11811023622047245" footer="0.11811023622047245"/>
  <pageSetup paperSize="9" scale="34" orientation="landscape" r:id="rId1"/>
  <headerFooter alignWithMargins="0"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2:CN19"/>
  <sheetViews>
    <sheetView view="pageBreakPreview" zoomScale="40" zoomScaleNormal="70" zoomScaleSheetLayoutView="40" workbookViewId="0">
      <selection activeCell="BF31" sqref="BF31"/>
    </sheetView>
  </sheetViews>
  <sheetFormatPr defaultColWidth="9.140625" defaultRowHeight="24" x14ac:dyDescent="0.55000000000000004"/>
  <cols>
    <col min="1" max="1" width="5.5703125" style="6" customWidth="1"/>
    <col min="2" max="2" width="20.85546875" style="6" customWidth="1"/>
    <col min="3" max="3" width="3.85546875" style="6" bestFit="1" customWidth="1"/>
    <col min="4" max="4" width="4.85546875" style="6" customWidth="1"/>
    <col min="5" max="5" width="3.85546875" style="6" bestFit="1" customWidth="1"/>
    <col min="6" max="6" width="4.28515625" style="6" customWidth="1"/>
    <col min="7" max="7" width="3.85546875" style="6" customWidth="1"/>
    <col min="8" max="8" width="4.28515625" style="8" customWidth="1"/>
    <col min="9" max="9" width="4.140625" style="8" customWidth="1"/>
    <col min="10" max="10" width="5.140625" style="6" customWidth="1"/>
    <col min="11" max="17" width="4.28515625" style="6" customWidth="1"/>
    <col min="18" max="89" width="4.28515625" style="8" customWidth="1"/>
    <col min="90" max="90" width="6.28515625" style="6" customWidth="1"/>
    <col min="91" max="16384" width="9.140625" style="10"/>
  </cols>
  <sheetData>
    <row r="2" spans="1:92" ht="23.25" customHeight="1" x14ac:dyDescent="0.55000000000000004">
      <c r="CD2" s="499" t="s">
        <v>126</v>
      </c>
      <c r="CE2" s="499"/>
      <c r="CF2" s="499"/>
      <c r="CG2" s="499"/>
      <c r="CH2" s="499"/>
      <c r="CI2" s="499"/>
      <c r="CJ2" s="499"/>
      <c r="CK2" s="499"/>
      <c r="CL2" s="499"/>
    </row>
    <row r="3" spans="1:92" s="30" customFormat="1" ht="27.75" customHeight="1" x14ac:dyDescent="0.5">
      <c r="A3" s="362" t="s">
        <v>286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</row>
    <row r="4" spans="1:92" s="30" customFormat="1" ht="27.75" customHeight="1" x14ac:dyDescent="0.5">
      <c r="A4" s="362" t="e">
        <f>#REF!</f>
        <v>#REF!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</row>
    <row r="5" spans="1:92" s="30" customFormat="1" ht="27.75" customHeight="1" x14ac:dyDescent="0.5">
      <c r="A5" s="362" t="e">
        <f>#REF!</f>
        <v>#REF!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</row>
    <row r="6" spans="1:92" ht="14.25" customHeight="1" x14ac:dyDescent="0.55000000000000004"/>
    <row r="7" spans="1:92" s="31" customFormat="1" ht="28.5" customHeight="1" x14ac:dyDescent="0.5">
      <c r="A7" s="496" t="s">
        <v>3</v>
      </c>
      <c r="B7" s="498" t="s">
        <v>127</v>
      </c>
      <c r="C7" s="458" t="s">
        <v>61</v>
      </c>
      <c r="D7" s="459"/>
      <c r="E7" s="459"/>
      <c r="F7" s="460"/>
      <c r="G7" s="471" t="s">
        <v>288</v>
      </c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1"/>
      <c r="CI7" s="471"/>
      <c r="CJ7" s="471"/>
      <c r="CK7" s="471"/>
      <c r="CL7" s="471"/>
    </row>
    <row r="8" spans="1:92" s="31" customFormat="1" ht="117.75" customHeight="1" x14ac:dyDescent="0.5">
      <c r="A8" s="496"/>
      <c r="B8" s="498"/>
      <c r="C8" s="500" t="s">
        <v>104</v>
      </c>
      <c r="D8" s="501"/>
      <c r="E8" s="500" t="s">
        <v>105</v>
      </c>
      <c r="F8" s="501"/>
      <c r="G8" s="500" t="s">
        <v>2</v>
      </c>
      <c r="H8" s="501"/>
      <c r="I8" s="500" t="s">
        <v>62</v>
      </c>
      <c r="J8" s="501"/>
      <c r="K8" s="502" t="s">
        <v>63</v>
      </c>
      <c r="L8" s="503"/>
      <c r="M8" s="502" t="s">
        <v>64</v>
      </c>
      <c r="N8" s="503"/>
      <c r="O8" s="502" t="s">
        <v>65</v>
      </c>
      <c r="P8" s="503"/>
      <c r="Q8" s="500" t="s">
        <v>66</v>
      </c>
      <c r="R8" s="501"/>
      <c r="S8" s="500" t="s">
        <v>67</v>
      </c>
      <c r="T8" s="501"/>
      <c r="U8" s="500" t="s">
        <v>68</v>
      </c>
      <c r="V8" s="501"/>
      <c r="W8" s="502" t="s">
        <v>69</v>
      </c>
      <c r="X8" s="503"/>
      <c r="Y8" s="502" t="s">
        <v>70</v>
      </c>
      <c r="Z8" s="503"/>
      <c r="AA8" s="502" t="s">
        <v>71</v>
      </c>
      <c r="AB8" s="503"/>
      <c r="AC8" s="502" t="s">
        <v>72</v>
      </c>
      <c r="AD8" s="503"/>
      <c r="AE8" s="502" t="s">
        <v>73</v>
      </c>
      <c r="AF8" s="503"/>
      <c r="AG8" s="502" t="s">
        <v>74</v>
      </c>
      <c r="AH8" s="503"/>
      <c r="AI8" s="502" t="s">
        <v>75</v>
      </c>
      <c r="AJ8" s="503"/>
      <c r="AK8" s="502" t="s">
        <v>76</v>
      </c>
      <c r="AL8" s="503"/>
      <c r="AM8" s="502" t="s">
        <v>77</v>
      </c>
      <c r="AN8" s="503"/>
      <c r="AO8" s="502" t="s">
        <v>78</v>
      </c>
      <c r="AP8" s="503"/>
      <c r="AQ8" s="504" t="s">
        <v>79</v>
      </c>
      <c r="AR8" s="505"/>
      <c r="AS8" s="506" t="s">
        <v>80</v>
      </c>
      <c r="AT8" s="501"/>
      <c r="AU8" s="500" t="s">
        <v>81</v>
      </c>
      <c r="AV8" s="501"/>
      <c r="AW8" s="500" t="s">
        <v>82</v>
      </c>
      <c r="AX8" s="501"/>
      <c r="AY8" s="500" t="s">
        <v>83</v>
      </c>
      <c r="AZ8" s="501"/>
      <c r="BA8" s="500" t="s">
        <v>84</v>
      </c>
      <c r="BB8" s="501"/>
      <c r="BC8" s="500" t="s">
        <v>85</v>
      </c>
      <c r="BD8" s="501"/>
      <c r="BE8" s="500" t="s">
        <v>86</v>
      </c>
      <c r="BF8" s="501"/>
      <c r="BG8" s="500" t="s">
        <v>87</v>
      </c>
      <c r="BH8" s="501"/>
      <c r="BI8" s="500" t="s">
        <v>88</v>
      </c>
      <c r="BJ8" s="501"/>
      <c r="BK8" s="500" t="s">
        <v>89</v>
      </c>
      <c r="BL8" s="501"/>
      <c r="BM8" s="500" t="s">
        <v>90</v>
      </c>
      <c r="BN8" s="501"/>
      <c r="BO8" s="500" t="s">
        <v>91</v>
      </c>
      <c r="BP8" s="501"/>
      <c r="BQ8" s="500" t="s">
        <v>92</v>
      </c>
      <c r="BR8" s="501"/>
      <c r="BS8" s="500" t="s">
        <v>93</v>
      </c>
      <c r="BT8" s="501"/>
      <c r="BU8" s="500" t="s">
        <v>94</v>
      </c>
      <c r="BV8" s="501"/>
      <c r="BW8" s="500" t="s">
        <v>95</v>
      </c>
      <c r="BX8" s="501"/>
      <c r="BY8" s="500" t="s">
        <v>96</v>
      </c>
      <c r="BZ8" s="501"/>
      <c r="CA8" s="500" t="s">
        <v>97</v>
      </c>
      <c r="CB8" s="501"/>
      <c r="CC8" s="500" t="s">
        <v>98</v>
      </c>
      <c r="CD8" s="501"/>
      <c r="CE8" s="500" t="s">
        <v>99</v>
      </c>
      <c r="CF8" s="501"/>
      <c r="CG8" s="500" t="s">
        <v>100</v>
      </c>
      <c r="CH8" s="501"/>
      <c r="CI8" s="500" t="s">
        <v>101</v>
      </c>
      <c r="CJ8" s="501"/>
      <c r="CK8" s="507" t="s">
        <v>103</v>
      </c>
      <c r="CL8" s="508"/>
      <c r="CN8" s="37"/>
    </row>
    <row r="9" spans="1:92" ht="23.25" customHeight="1" x14ac:dyDescent="0.55000000000000004">
      <c r="A9" s="496"/>
      <c r="B9" s="498"/>
      <c r="C9" s="72" t="s">
        <v>128</v>
      </c>
      <c r="D9" s="72" t="s">
        <v>129</v>
      </c>
      <c r="E9" s="72" t="s">
        <v>128</v>
      </c>
      <c r="F9" s="72" t="s">
        <v>129</v>
      </c>
      <c r="G9" s="72" t="s">
        <v>128</v>
      </c>
      <c r="H9" s="72" t="s">
        <v>129</v>
      </c>
      <c r="I9" s="72" t="s">
        <v>128</v>
      </c>
      <c r="J9" s="72" t="s">
        <v>129</v>
      </c>
      <c r="K9" s="72" t="s">
        <v>128</v>
      </c>
      <c r="L9" s="72" t="s">
        <v>129</v>
      </c>
      <c r="M9" s="72" t="s">
        <v>128</v>
      </c>
      <c r="N9" s="72" t="s">
        <v>129</v>
      </c>
      <c r="O9" s="72" t="s">
        <v>128</v>
      </c>
      <c r="P9" s="72" t="s">
        <v>129</v>
      </c>
      <c r="Q9" s="72" t="s">
        <v>128</v>
      </c>
      <c r="R9" s="72" t="s">
        <v>129</v>
      </c>
      <c r="S9" s="72" t="s">
        <v>128</v>
      </c>
      <c r="T9" s="72" t="s">
        <v>129</v>
      </c>
      <c r="U9" s="72" t="s">
        <v>128</v>
      </c>
      <c r="V9" s="72" t="s">
        <v>129</v>
      </c>
      <c r="W9" s="72" t="s">
        <v>128</v>
      </c>
      <c r="X9" s="72" t="s">
        <v>129</v>
      </c>
      <c r="Y9" s="72" t="s">
        <v>128</v>
      </c>
      <c r="Z9" s="72" t="s">
        <v>129</v>
      </c>
      <c r="AA9" s="72" t="s">
        <v>128</v>
      </c>
      <c r="AB9" s="72" t="s">
        <v>129</v>
      </c>
      <c r="AC9" s="72" t="s">
        <v>128</v>
      </c>
      <c r="AD9" s="72" t="s">
        <v>129</v>
      </c>
      <c r="AE9" s="72" t="s">
        <v>128</v>
      </c>
      <c r="AF9" s="72" t="s">
        <v>129</v>
      </c>
      <c r="AG9" s="72" t="s">
        <v>128</v>
      </c>
      <c r="AH9" s="72" t="s">
        <v>129</v>
      </c>
      <c r="AI9" s="72" t="s">
        <v>128</v>
      </c>
      <c r="AJ9" s="72" t="s">
        <v>129</v>
      </c>
      <c r="AK9" s="72" t="s">
        <v>128</v>
      </c>
      <c r="AL9" s="72" t="s">
        <v>129</v>
      </c>
      <c r="AM9" s="72" t="s">
        <v>128</v>
      </c>
      <c r="AN9" s="72" t="s">
        <v>129</v>
      </c>
      <c r="AO9" s="72" t="s">
        <v>128</v>
      </c>
      <c r="AP9" s="72" t="s">
        <v>129</v>
      </c>
      <c r="AQ9" s="72" t="s">
        <v>128</v>
      </c>
      <c r="AR9" s="72" t="s">
        <v>129</v>
      </c>
      <c r="AS9" s="72" t="s">
        <v>128</v>
      </c>
      <c r="AT9" s="72" t="s">
        <v>129</v>
      </c>
      <c r="AU9" s="72" t="s">
        <v>128</v>
      </c>
      <c r="AV9" s="72" t="s">
        <v>129</v>
      </c>
      <c r="AW9" s="72" t="s">
        <v>128</v>
      </c>
      <c r="AX9" s="72" t="s">
        <v>129</v>
      </c>
      <c r="AY9" s="72" t="s">
        <v>128</v>
      </c>
      <c r="AZ9" s="72" t="s">
        <v>129</v>
      </c>
      <c r="BA9" s="72" t="s">
        <v>128</v>
      </c>
      <c r="BB9" s="72" t="s">
        <v>129</v>
      </c>
      <c r="BC9" s="72" t="s">
        <v>128</v>
      </c>
      <c r="BD9" s="72" t="s">
        <v>129</v>
      </c>
      <c r="BE9" s="72" t="s">
        <v>128</v>
      </c>
      <c r="BF9" s="72" t="s">
        <v>129</v>
      </c>
      <c r="BG9" s="72" t="s">
        <v>128</v>
      </c>
      <c r="BH9" s="72" t="s">
        <v>129</v>
      </c>
      <c r="BI9" s="72" t="s">
        <v>128</v>
      </c>
      <c r="BJ9" s="72" t="s">
        <v>129</v>
      </c>
      <c r="BK9" s="72" t="s">
        <v>128</v>
      </c>
      <c r="BL9" s="72" t="s">
        <v>129</v>
      </c>
      <c r="BM9" s="72" t="s">
        <v>128</v>
      </c>
      <c r="BN9" s="72" t="s">
        <v>129</v>
      </c>
      <c r="BO9" s="72" t="s">
        <v>128</v>
      </c>
      <c r="BP9" s="72" t="s">
        <v>129</v>
      </c>
      <c r="BQ9" s="72" t="s">
        <v>128</v>
      </c>
      <c r="BR9" s="72" t="s">
        <v>129</v>
      </c>
      <c r="BS9" s="72" t="s">
        <v>128</v>
      </c>
      <c r="BT9" s="72" t="s">
        <v>129</v>
      </c>
      <c r="BU9" s="72" t="s">
        <v>128</v>
      </c>
      <c r="BV9" s="72" t="s">
        <v>129</v>
      </c>
      <c r="BW9" s="72" t="s">
        <v>128</v>
      </c>
      <c r="BX9" s="72" t="s">
        <v>129</v>
      </c>
      <c r="BY9" s="72" t="s">
        <v>128</v>
      </c>
      <c r="BZ9" s="72" t="s">
        <v>129</v>
      </c>
      <c r="CA9" s="72" t="s">
        <v>128</v>
      </c>
      <c r="CB9" s="72" t="s">
        <v>129</v>
      </c>
      <c r="CC9" s="72" t="s">
        <v>128</v>
      </c>
      <c r="CD9" s="72" t="s">
        <v>129</v>
      </c>
      <c r="CE9" s="72" t="s">
        <v>128</v>
      </c>
      <c r="CF9" s="72" t="s">
        <v>129</v>
      </c>
      <c r="CG9" s="72" t="s">
        <v>128</v>
      </c>
      <c r="CH9" s="72" t="s">
        <v>129</v>
      </c>
      <c r="CI9" s="72" t="s">
        <v>128</v>
      </c>
      <c r="CJ9" s="72" t="s">
        <v>129</v>
      </c>
      <c r="CK9" s="72" t="s">
        <v>128</v>
      </c>
      <c r="CL9" s="72" t="s">
        <v>129</v>
      </c>
    </row>
    <row r="10" spans="1:92" x14ac:dyDescent="0.55000000000000004">
      <c r="A10" s="71"/>
      <c r="B10" s="72" t="e">
        <f>#REF!</f>
        <v>#REF!</v>
      </c>
      <c r="C10" s="73">
        <f>'ผู้เกษียณ ปี 2564 สอน'!E141</f>
        <v>9</v>
      </c>
      <c r="D10" s="73">
        <f>ทดแทนความต้องการ!E141</f>
        <v>9</v>
      </c>
      <c r="E10" s="73">
        <f>'ผู้เกษียณ ปี 2564 สอน'!F141</f>
        <v>1</v>
      </c>
      <c r="F10" s="73">
        <f>ทดแทนความต้องการ!F141</f>
        <v>28</v>
      </c>
      <c r="G10" s="73">
        <f>'ผู้เกษียณ ปี 2564 สอน'!G141</f>
        <v>6</v>
      </c>
      <c r="H10" s="73">
        <f>ทดแทนความต้องการ!G141</f>
        <v>51</v>
      </c>
      <c r="I10" s="73">
        <f>'ผู้เกษียณ ปี 2564 สอน'!H141</f>
        <v>11</v>
      </c>
      <c r="J10" s="73">
        <f>ทดแทนความต้องการ!H141</f>
        <v>24</v>
      </c>
      <c r="K10" s="73">
        <f>'ผู้เกษียณ ปี 2564 สอน'!I141</f>
        <v>17</v>
      </c>
      <c r="L10" s="73">
        <f>ทดแทนความต้องการ!I141</f>
        <v>38</v>
      </c>
      <c r="M10" s="73">
        <f>'ผู้เกษียณ ปี 2564 สอน'!J141</f>
        <v>6</v>
      </c>
      <c r="N10" s="73">
        <f>ทดแทนความต้องการ!J141</f>
        <v>42</v>
      </c>
      <c r="O10" s="73">
        <f>'ผู้เกษียณ ปี 2564 สอน'!K141</f>
        <v>2</v>
      </c>
      <c r="P10" s="73">
        <f>ทดแทนความต้องการ!K141</f>
        <v>30</v>
      </c>
      <c r="Q10" s="73">
        <f>'ผู้เกษียณ ปี 2564 สอน'!L141</f>
        <v>1</v>
      </c>
      <c r="R10" s="73">
        <f>ทดแทนความต้องการ!L141</f>
        <v>0</v>
      </c>
      <c r="S10" s="73">
        <f>'ผู้เกษียณ ปี 2564 สอน'!M141</f>
        <v>3</v>
      </c>
      <c r="T10" s="73">
        <f>ทดแทนความต้องการ!M141</f>
        <v>0</v>
      </c>
      <c r="U10" s="73">
        <f>'ผู้เกษียณ ปี 2564 สอน'!N141</f>
        <v>0</v>
      </c>
      <c r="V10" s="73">
        <f>ทดแทนความต้องการ!N141</f>
        <v>0</v>
      </c>
      <c r="W10" s="73">
        <f>'ผู้เกษียณ ปี 2564 สอน'!O141</f>
        <v>10</v>
      </c>
      <c r="X10" s="73">
        <f>ทดแทนความต้องการ!O141</f>
        <v>18</v>
      </c>
      <c r="Y10" s="73">
        <f>'ผู้เกษียณ ปี 2564 สอน'!P141</f>
        <v>5</v>
      </c>
      <c r="Z10" s="73">
        <f>ทดแทนความต้องการ!P141</f>
        <v>1</v>
      </c>
      <c r="AA10" s="73">
        <f>'ผู้เกษียณ ปี 2564 สอน'!Q141</f>
        <v>2</v>
      </c>
      <c r="AB10" s="73">
        <f>ทดแทนความต้องการ!Q141</f>
        <v>13</v>
      </c>
      <c r="AC10" s="73">
        <f>'ผู้เกษียณ ปี 2564 สอน'!R141</f>
        <v>2</v>
      </c>
      <c r="AD10" s="73">
        <f>ทดแทนความต้องการ!R141</f>
        <v>3</v>
      </c>
      <c r="AE10" s="73">
        <f>'ผู้เกษียณ ปี 2564 สอน'!S141</f>
        <v>0</v>
      </c>
      <c r="AF10" s="73">
        <f>ทดแทนความต้องการ!S141</f>
        <v>0</v>
      </c>
      <c r="AG10" s="73">
        <f>'ผู้เกษียณ ปี 2564 สอน'!T141</f>
        <v>0</v>
      </c>
      <c r="AH10" s="73">
        <f>ทดแทนความต้องการ!T141</f>
        <v>2</v>
      </c>
      <c r="AI10" s="73">
        <f>'ผู้เกษียณ ปี 2564 สอน'!U141</f>
        <v>0</v>
      </c>
      <c r="AJ10" s="73">
        <f>ทดแทนความต้องการ!U141</f>
        <v>0</v>
      </c>
      <c r="AK10" s="73">
        <f>'ผู้เกษียณ ปี 2564 สอน'!V141</f>
        <v>0</v>
      </c>
      <c r="AL10" s="73">
        <f>ทดแทนความต้องการ!V141</f>
        <v>2</v>
      </c>
      <c r="AM10" s="73">
        <f>'ผู้เกษียณ ปี 2564 สอน'!W141</f>
        <v>0</v>
      </c>
      <c r="AN10" s="73">
        <f>ทดแทนความต้องการ!W141</f>
        <v>1</v>
      </c>
      <c r="AO10" s="73">
        <f>'ผู้เกษียณ ปี 2564 สอน'!X141</f>
        <v>0</v>
      </c>
      <c r="AP10" s="73">
        <f>ทดแทนความต้องการ!X141</f>
        <v>3</v>
      </c>
      <c r="AQ10" s="73">
        <f>'ผู้เกษียณ ปี 2564 สอน'!Y141</f>
        <v>0</v>
      </c>
      <c r="AR10" s="73">
        <f>ทดแทนความต้องการ!Y141</f>
        <v>7</v>
      </c>
      <c r="AS10" s="73">
        <f>'ผู้เกษียณ ปี 2564 สอน'!Z141</f>
        <v>0</v>
      </c>
      <c r="AT10" s="73">
        <f>ทดแทนความต้องการ!Z141</f>
        <v>0</v>
      </c>
      <c r="AU10" s="73">
        <f>'ผู้เกษียณ ปี 2564 สอน'!AA141</f>
        <v>1</v>
      </c>
      <c r="AV10" s="73">
        <f>ทดแทนความต้องการ!AA141</f>
        <v>0</v>
      </c>
      <c r="AW10" s="73">
        <f>'ผู้เกษียณ ปี 2564 สอน'!AB141</f>
        <v>0</v>
      </c>
      <c r="AX10" s="73">
        <f>ทดแทนความต้องการ!AB141</f>
        <v>0</v>
      </c>
      <c r="AY10" s="73">
        <f>'ผู้เกษียณ ปี 2564 สอน'!AC141</f>
        <v>6</v>
      </c>
      <c r="AZ10" s="73">
        <f>ทดแทนความต้องการ!AC141</f>
        <v>35</v>
      </c>
      <c r="BA10" s="73">
        <f>'ผู้เกษียณ ปี 2564 สอน'!AD141</f>
        <v>0</v>
      </c>
      <c r="BB10" s="73">
        <f>ทดแทนความต้องการ!AD141</f>
        <v>0</v>
      </c>
      <c r="BC10" s="73">
        <f>'ผู้เกษียณ ปี 2564 สอน'!AE141</f>
        <v>0</v>
      </c>
      <c r="BD10" s="73">
        <f>ทดแทนความต้องการ!AE141</f>
        <v>0</v>
      </c>
      <c r="BE10" s="73">
        <f>'ผู้เกษียณ ปี 2564 สอน'!AF141</f>
        <v>0</v>
      </c>
      <c r="BF10" s="73">
        <f>ทดแทนความต้องการ!AF141</f>
        <v>0</v>
      </c>
      <c r="BG10" s="73">
        <f>'ผู้เกษียณ ปี 2564 สอน'!AG141</f>
        <v>0</v>
      </c>
      <c r="BH10" s="73">
        <f>ทดแทนความต้องการ!AG141</f>
        <v>0</v>
      </c>
      <c r="BI10" s="73">
        <f>'ผู้เกษียณ ปี 2564 สอน'!AH141</f>
        <v>0</v>
      </c>
      <c r="BJ10" s="73">
        <f>ทดแทนความต้องการ!AH141</f>
        <v>0</v>
      </c>
      <c r="BK10" s="73">
        <f>'ผู้เกษียณ ปี 2564 สอน'!AI141</f>
        <v>0</v>
      </c>
      <c r="BL10" s="73">
        <f>ทดแทนความต้องการ!AI141</f>
        <v>0</v>
      </c>
      <c r="BM10" s="73">
        <f>'ผู้เกษียณ ปี 2564 สอน'!AJ141</f>
        <v>0</v>
      </c>
      <c r="BN10" s="73">
        <f>ทดแทนความต้องการ!AJ141</f>
        <v>0</v>
      </c>
      <c r="BO10" s="73">
        <f>'ผู้เกษียณ ปี 2564 สอน'!AK141</f>
        <v>0</v>
      </c>
      <c r="BP10" s="73">
        <f>ทดแทนความต้องการ!AK141</f>
        <v>0</v>
      </c>
      <c r="BQ10" s="73">
        <f>'ผู้เกษียณ ปี 2564 สอน'!AL141</f>
        <v>0</v>
      </c>
      <c r="BR10" s="73">
        <f>ทดแทนความต้องการ!AL141</f>
        <v>0</v>
      </c>
      <c r="BS10" s="73">
        <f>'ผู้เกษียณ ปี 2564 สอน'!AM141</f>
        <v>0</v>
      </c>
      <c r="BT10" s="73">
        <f>ทดแทนความต้องการ!AM141</f>
        <v>0</v>
      </c>
      <c r="BU10" s="73">
        <f>'ผู้เกษียณ ปี 2564 สอน'!AN141</f>
        <v>0</v>
      </c>
      <c r="BV10" s="73">
        <f>ทดแทนความต้องการ!AN141</f>
        <v>0</v>
      </c>
      <c r="BW10" s="73">
        <f>'ผู้เกษียณ ปี 2564 สอน'!AO141</f>
        <v>0</v>
      </c>
      <c r="BX10" s="73">
        <f>ทดแทนความต้องการ!AO141</f>
        <v>0</v>
      </c>
      <c r="BY10" s="73">
        <f>'ผู้เกษียณ ปี 2564 สอน'!AP141</f>
        <v>2</v>
      </c>
      <c r="BZ10" s="73">
        <f>ทดแทนความต้องการ!AP141</f>
        <v>1</v>
      </c>
      <c r="CA10" s="73">
        <f>'ผู้เกษียณ ปี 2564 สอน'!AQ141</f>
        <v>1</v>
      </c>
      <c r="CB10" s="73">
        <f>ทดแทนความต้องการ!AQ141</f>
        <v>0</v>
      </c>
      <c r="CC10" s="73">
        <f>'ผู้เกษียณ ปี 2564 สอน'!AR141</f>
        <v>1</v>
      </c>
      <c r="CD10" s="73">
        <f>ทดแทนความต้องการ!AR141</f>
        <v>1</v>
      </c>
      <c r="CE10" s="73">
        <f>'ผู้เกษียณ ปี 2564 สอน'!AS141</f>
        <v>0</v>
      </c>
      <c r="CF10" s="73">
        <f>ทดแทนความต้องการ!AS141</f>
        <v>0</v>
      </c>
      <c r="CG10" s="73">
        <f>'ผู้เกษียณ ปี 2564 สอน'!AT141</f>
        <v>0</v>
      </c>
      <c r="CH10" s="73">
        <f>ทดแทนความต้องการ!AT141</f>
        <v>0</v>
      </c>
      <c r="CI10" s="73">
        <f>'ผู้เกษียณ ปี 2564 สอน'!AU141</f>
        <v>0</v>
      </c>
      <c r="CJ10" s="73">
        <f>ทดแทนความต้องการ!AU141</f>
        <v>2</v>
      </c>
      <c r="CK10" s="73">
        <f>'ผู้เกษียณ ปี 2564 สอน'!BA141</f>
        <v>88</v>
      </c>
      <c r="CL10" s="74">
        <f>ทดแทนความต้องการ!BA141</f>
        <v>311</v>
      </c>
    </row>
    <row r="12" spans="1:92" ht="42" x14ac:dyDescent="0.95">
      <c r="B12" s="42" t="s">
        <v>130</v>
      </c>
      <c r="C12" s="42"/>
      <c r="D12" s="42"/>
      <c r="E12" s="42"/>
      <c r="F12" s="42"/>
      <c r="G12" s="42"/>
    </row>
    <row r="13" spans="1:92" ht="42" x14ac:dyDescent="0.95">
      <c r="B13" s="43" t="s">
        <v>131</v>
      </c>
      <c r="C13" s="43"/>
      <c r="D13" s="43"/>
      <c r="E13" s="43"/>
      <c r="F13" s="43"/>
      <c r="G13" s="43"/>
      <c r="J13" s="38"/>
      <c r="K13" s="38"/>
    </row>
    <row r="14" spans="1:92" x14ac:dyDescent="0.55000000000000004">
      <c r="B14" s="26"/>
      <c r="C14" s="26"/>
      <c r="D14" s="26"/>
      <c r="E14" s="26"/>
      <c r="F14" s="26"/>
      <c r="G14" s="26"/>
      <c r="J14" s="38"/>
      <c r="K14" s="38"/>
    </row>
    <row r="15" spans="1:92" x14ac:dyDescent="0.55000000000000004">
      <c r="B15" s="26"/>
      <c r="C15" s="26"/>
      <c r="D15" s="26"/>
      <c r="E15" s="26"/>
      <c r="F15" s="26"/>
      <c r="G15" s="26"/>
      <c r="J15" s="38"/>
      <c r="K15" s="38"/>
    </row>
    <row r="16" spans="1:92" x14ac:dyDescent="0.55000000000000004">
      <c r="B16" s="26"/>
      <c r="C16" s="26"/>
      <c r="D16" s="26"/>
      <c r="E16" s="26"/>
      <c r="F16" s="26"/>
      <c r="G16" s="26"/>
      <c r="J16" s="38"/>
      <c r="K16" s="38"/>
    </row>
    <row r="17" spans="2:11" x14ac:dyDescent="0.55000000000000004">
      <c r="B17" s="26"/>
      <c r="C17" s="26"/>
      <c r="D17" s="26"/>
      <c r="E17" s="26"/>
      <c r="F17" s="26"/>
      <c r="G17" s="26"/>
      <c r="J17" s="38"/>
      <c r="K17" s="38"/>
    </row>
    <row r="18" spans="2:11" x14ac:dyDescent="0.55000000000000004">
      <c r="B18" s="26"/>
      <c r="C18" s="26"/>
      <c r="D18" s="26"/>
      <c r="E18" s="26"/>
      <c r="F18" s="26"/>
      <c r="G18" s="26"/>
      <c r="J18" s="38"/>
      <c r="K18" s="38"/>
    </row>
    <row r="19" spans="2:11" x14ac:dyDescent="0.55000000000000004">
      <c r="J19" s="38"/>
      <c r="K19" s="38"/>
    </row>
  </sheetData>
  <mergeCells count="52">
    <mergeCell ref="C7:F7"/>
    <mergeCell ref="C8:D8"/>
    <mergeCell ref="E8:F8"/>
    <mergeCell ref="A7:A9"/>
    <mergeCell ref="G7:CL7"/>
    <mergeCell ref="CE8:CF8"/>
    <mergeCell ref="CG8:CH8"/>
    <mergeCell ref="CI8:CJ8"/>
    <mergeCell ref="CK8:CL8"/>
    <mergeCell ref="B7:B9"/>
    <mergeCell ref="BU8:BV8"/>
    <mergeCell ref="BW8:BX8"/>
    <mergeCell ref="BY8:BZ8"/>
    <mergeCell ref="CA8:CB8"/>
    <mergeCell ref="CC8:CD8"/>
    <mergeCell ref="BK8:BL8"/>
    <mergeCell ref="BM8:BN8"/>
    <mergeCell ref="BO8:BP8"/>
    <mergeCell ref="BQ8:BR8"/>
    <mergeCell ref="AY8:AZ8"/>
    <mergeCell ref="BS8:BT8"/>
    <mergeCell ref="BA8:BB8"/>
    <mergeCell ref="BC8:BD8"/>
    <mergeCell ref="BE8:BF8"/>
    <mergeCell ref="BG8:BH8"/>
    <mergeCell ref="BI8:BJ8"/>
    <mergeCell ref="AO8:AP8"/>
    <mergeCell ref="AQ8:AR8"/>
    <mergeCell ref="AS8:AT8"/>
    <mergeCell ref="AU8:AV8"/>
    <mergeCell ref="AW8:AX8"/>
    <mergeCell ref="AE8:AF8"/>
    <mergeCell ref="AG8:AH8"/>
    <mergeCell ref="AI8:AJ8"/>
    <mergeCell ref="AK8:AL8"/>
    <mergeCell ref="AM8:AN8"/>
    <mergeCell ref="CD2:CL2"/>
    <mergeCell ref="A3:CL3"/>
    <mergeCell ref="A4:CL4"/>
    <mergeCell ref="A5:CL5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</mergeCells>
  <printOptions horizontalCentered="1"/>
  <pageMargins left="0.47244094488188981" right="0.35433070866141736" top="0.74803149606299213" bottom="0.74803149606299213" header="0.31496062992125984" footer="0.31496062992125984"/>
  <pageSetup paperSize="9" scale="37" orientation="landscape" r:id="rId1"/>
  <colBreaks count="1" manualBreakCount="1">
    <brk id="90" max="1048575" man="1"/>
  </colBreaks>
  <ignoredErrors>
    <ignoredError sqref="R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T198"/>
  <sheetViews>
    <sheetView topLeftCell="A34" zoomScale="85" zoomScaleNormal="85" zoomScaleSheetLayoutView="85" workbookViewId="0">
      <selection activeCell="C72" sqref="C72"/>
    </sheetView>
  </sheetViews>
  <sheetFormatPr defaultColWidth="9.140625" defaultRowHeight="24" x14ac:dyDescent="0.55000000000000004"/>
  <cols>
    <col min="1" max="1" width="12" style="10" customWidth="1"/>
    <col min="2" max="2" width="16.140625" style="10" customWidth="1"/>
    <col min="3" max="3" width="13.85546875" style="10" customWidth="1"/>
    <col min="4" max="4" width="16.5703125" style="10" bestFit="1" customWidth="1"/>
    <col min="5" max="5" width="9.85546875" style="10" customWidth="1"/>
    <col min="6" max="6" width="7.42578125" style="10" customWidth="1"/>
    <col min="7" max="16" width="9.140625" style="10"/>
    <col min="17" max="17" width="22" style="10" bestFit="1" customWidth="1"/>
    <col min="18" max="18" width="2.140625" style="10" bestFit="1" customWidth="1"/>
    <col min="19" max="20" width="5.5703125" style="10" bestFit="1" customWidth="1"/>
    <col min="21" max="16384" width="9.140625" style="10"/>
  </cols>
  <sheetData>
    <row r="1" spans="1:14" ht="30.75" x14ac:dyDescent="0.55000000000000004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4" ht="30.75" x14ac:dyDescent="0.55000000000000004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s="181" customFormat="1" x14ac:dyDescent="0.55000000000000004">
      <c r="A3" s="373" t="s">
        <v>183</v>
      </c>
      <c r="B3" s="373"/>
      <c r="C3" s="373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181" customFormat="1" ht="21.75" x14ac:dyDescent="0.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4" s="181" customFormat="1" ht="21.75" x14ac:dyDescent="0.5">
      <c r="A5" s="182" t="s">
        <v>184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1:14" s="181" customFormat="1" ht="21.75" x14ac:dyDescent="0.5">
      <c r="A6" s="185"/>
      <c r="B6" s="374" t="s">
        <v>1</v>
      </c>
      <c r="C6" s="374"/>
      <c r="D6" s="376" t="s">
        <v>184</v>
      </c>
      <c r="E6" s="376"/>
      <c r="F6" s="376"/>
      <c r="G6" s="374" t="s">
        <v>29</v>
      </c>
      <c r="H6" s="374"/>
      <c r="K6" s="187"/>
      <c r="L6" s="187"/>
      <c r="M6" s="187"/>
      <c r="N6" s="188"/>
    </row>
    <row r="7" spans="1:14" s="181" customFormat="1" ht="21.75" x14ac:dyDescent="0.5">
      <c r="A7" s="185"/>
      <c r="B7" s="374"/>
      <c r="C7" s="374"/>
      <c r="D7" s="189" t="s">
        <v>104</v>
      </c>
      <c r="E7" s="376" t="s">
        <v>105</v>
      </c>
      <c r="F7" s="376"/>
      <c r="G7" s="374"/>
      <c r="H7" s="374"/>
      <c r="K7" s="187"/>
      <c r="L7" s="187"/>
      <c r="M7" s="187"/>
      <c r="N7" s="188"/>
    </row>
    <row r="8" spans="1:14" s="181" customFormat="1" ht="21.75" x14ac:dyDescent="0.5">
      <c r="A8" s="185"/>
      <c r="B8" s="375" t="s">
        <v>185</v>
      </c>
      <c r="C8" s="375"/>
      <c r="D8" s="190" t="s">
        <v>186</v>
      </c>
      <c r="E8" s="375" t="s">
        <v>186</v>
      </c>
      <c r="F8" s="375"/>
      <c r="G8" s="375" t="s">
        <v>186</v>
      </c>
      <c r="H8" s="375"/>
      <c r="K8" s="187"/>
      <c r="L8" s="187"/>
      <c r="M8" s="187"/>
      <c r="N8" s="188"/>
    </row>
    <row r="9" spans="1:14" s="181" customFormat="1" ht="21.75" x14ac:dyDescent="0.5">
      <c r="A9" s="185"/>
      <c r="B9" s="377" t="s">
        <v>187</v>
      </c>
      <c r="C9" s="377"/>
      <c r="D9" s="191" t="s">
        <v>188</v>
      </c>
      <c r="E9" s="377" t="s">
        <v>186</v>
      </c>
      <c r="F9" s="377"/>
      <c r="G9" s="377" t="s">
        <v>188</v>
      </c>
      <c r="H9" s="377"/>
      <c r="K9" s="187"/>
      <c r="L9" s="187"/>
      <c r="M9" s="187"/>
      <c r="N9" s="188"/>
    </row>
    <row r="10" spans="1:14" s="181" customFormat="1" ht="21.75" x14ac:dyDescent="0.5">
      <c r="A10" s="185"/>
      <c r="B10" s="377" t="s">
        <v>189</v>
      </c>
      <c r="C10" s="377"/>
      <c r="D10" s="191" t="s">
        <v>188</v>
      </c>
      <c r="E10" s="377" t="s">
        <v>188</v>
      </c>
      <c r="F10" s="377"/>
      <c r="G10" s="377" t="s">
        <v>190</v>
      </c>
      <c r="H10" s="377"/>
      <c r="K10" s="187"/>
      <c r="L10" s="187"/>
      <c r="M10" s="187"/>
      <c r="N10" s="188"/>
    </row>
    <row r="11" spans="1:14" s="181" customFormat="1" ht="21.75" x14ac:dyDescent="0.5">
      <c r="A11" s="185"/>
      <c r="B11" s="377" t="s">
        <v>191</v>
      </c>
      <c r="C11" s="377"/>
      <c r="D11" s="191" t="s">
        <v>188</v>
      </c>
      <c r="E11" s="377" t="s">
        <v>190</v>
      </c>
      <c r="F11" s="377"/>
      <c r="G11" s="377" t="s">
        <v>192</v>
      </c>
      <c r="H11" s="377"/>
      <c r="K11" s="187"/>
      <c r="L11" s="187"/>
      <c r="M11" s="187"/>
      <c r="N11" s="188"/>
    </row>
    <row r="12" spans="1:14" s="181" customFormat="1" ht="21.75" x14ac:dyDescent="0.5">
      <c r="A12" s="185"/>
      <c r="B12" s="377" t="s">
        <v>193</v>
      </c>
      <c r="C12" s="377"/>
      <c r="D12" s="191" t="s">
        <v>188</v>
      </c>
      <c r="E12" s="377" t="s">
        <v>192</v>
      </c>
      <c r="F12" s="377"/>
      <c r="G12" s="377" t="s">
        <v>194</v>
      </c>
      <c r="H12" s="377"/>
      <c r="K12" s="187"/>
      <c r="L12" s="187"/>
      <c r="M12" s="187"/>
      <c r="N12" s="188"/>
    </row>
    <row r="13" spans="1:14" s="181" customFormat="1" ht="21.75" x14ac:dyDescent="0.5">
      <c r="A13" s="185"/>
      <c r="B13" s="379" t="s">
        <v>195</v>
      </c>
      <c r="C13" s="379"/>
      <c r="D13" s="192" t="s">
        <v>188</v>
      </c>
      <c r="E13" s="379" t="s">
        <v>194</v>
      </c>
      <c r="F13" s="379"/>
      <c r="G13" s="379" t="s">
        <v>196</v>
      </c>
      <c r="H13" s="379"/>
      <c r="K13" s="187"/>
      <c r="L13" s="187"/>
      <c r="M13" s="187"/>
      <c r="N13" s="188"/>
    </row>
    <row r="14" spans="1:14" s="181" customFormat="1" ht="21.75" x14ac:dyDescent="0.5">
      <c r="A14" s="185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8"/>
    </row>
    <row r="15" spans="1:14" s="181" customFormat="1" ht="21.75" x14ac:dyDescent="0.5">
      <c r="A15" s="193" t="s">
        <v>139</v>
      </c>
      <c r="B15" s="186" t="s">
        <v>197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8"/>
    </row>
    <row r="16" spans="1:14" s="181" customFormat="1" ht="21.75" x14ac:dyDescent="0.5">
      <c r="A16" s="185"/>
      <c r="B16" s="194" t="s">
        <v>198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</row>
    <row r="17" spans="1:20" s="181" customFormat="1" ht="21.75" x14ac:dyDescent="0.5">
      <c r="A17" s="185"/>
      <c r="B17" s="194" t="s">
        <v>199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</row>
    <row r="18" spans="1:20" s="181" customFormat="1" ht="21.75" x14ac:dyDescent="0.5">
      <c r="A18" s="185"/>
      <c r="B18" s="194" t="s">
        <v>200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8"/>
      <c r="O18" s="195"/>
      <c r="P18" s="195"/>
      <c r="Q18" s="196"/>
      <c r="R18" s="197"/>
      <c r="S18" s="198"/>
    </row>
    <row r="19" spans="1:20" s="181" customFormat="1" ht="21.75" x14ac:dyDescent="0.5">
      <c r="A19" s="185"/>
      <c r="B19" s="194" t="s">
        <v>201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8"/>
      <c r="O19" s="195"/>
      <c r="P19" s="195"/>
      <c r="Q19" s="196"/>
      <c r="R19" s="197"/>
      <c r="S19" s="199"/>
    </row>
    <row r="20" spans="1:20" s="195" customFormat="1" ht="21.75" x14ac:dyDescent="0.5">
      <c r="A20" s="193"/>
      <c r="B20" s="200" t="s">
        <v>202</v>
      </c>
      <c r="C20" s="186"/>
      <c r="D20" s="186"/>
      <c r="E20" s="186"/>
      <c r="F20" s="186"/>
      <c r="G20" s="187"/>
      <c r="H20" s="187"/>
      <c r="I20" s="187"/>
      <c r="J20" s="187"/>
      <c r="K20" s="187"/>
      <c r="L20" s="187"/>
      <c r="M20" s="187"/>
      <c r="N20" s="188"/>
      <c r="Q20" s="196"/>
      <c r="R20" s="197"/>
      <c r="S20" s="199"/>
      <c r="T20" s="181"/>
    </row>
    <row r="21" spans="1:20" s="195" customFormat="1" ht="21.75" x14ac:dyDescent="0.5">
      <c r="A21" s="201"/>
      <c r="B21" s="200" t="s">
        <v>203</v>
      </c>
      <c r="C21" s="186"/>
      <c r="D21" s="186"/>
      <c r="E21" s="186"/>
      <c r="F21" s="186"/>
      <c r="G21" s="187"/>
      <c r="H21" s="187"/>
      <c r="I21" s="187"/>
      <c r="J21" s="187"/>
      <c r="K21" s="187"/>
      <c r="L21" s="187"/>
      <c r="M21" s="187"/>
      <c r="N21" s="188"/>
      <c r="Q21" s="196"/>
      <c r="R21" s="197"/>
      <c r="S21" s="199"/>
      <c r="T21" s="181"/>
    </row>
    <row r="22" spans="1:20" s="195" customFormat="1" ht="21.75" x14ac:dyDescent="0.5">
      <c r="A22" s="20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</row>
    <row r="23" spans="1:20" s="195" customFormat="1" ht="21.75" x14ac:dyDescent="0.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  <row r="24" spans="1:20" s="195" customFormat="1" ht="21.75" x14ac:dyDescent="0.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</row>
    <row r="25" spans="1:20" s="195" customFormat="1" ht="21.75" x14ac:dyDescent="0.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</row>
    <row r="26" spans="1:20" s="195" customFormat="1" ht="21.75" x14ac:dyDescent="0.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</row>
    <row r="27" spans="1:20" s="181" customFormat="1" ht="21.75" x14ac:dyDescent="0.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</row>
    <row r="28" spans="1:20" s="181" customFormat="1" ht="21.75" x14ac:dyDescent="0.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</row>
    <row r="29" spans="1:20" s="181" customFormat="1" ht="21.75" x14ac:dyDescent="0.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</row>
    <row r="30" spans="1:20" s="181" customFormat="1" x14ac:dyDescent="0.55000000000000004">
      <c r="A30" s="373" t="s">
        <v>204</v>
      </c>
      <c r="B30" s="373"/>
      <c r="C30" s="373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</row>
    <row r="31" spans="1:20" s="181" customFormat="1" ht="21.75" x14ac:dyDescent="0.5"/>
    <row r="32" spans="1:20" s="181" customFormat="1" ht="21.75" x14ac:dyDescent="0.5">
      <c r="A32" s="380" t="s">
        <v>205</v>
      </c>
      <c r="B32" s="380"/>
      <c r="C32" s="380"/>
    </row>
    <row r="33" spans="1:14" s="181" customFormat="1" ht="21.75" x14ac:dyDescent="0.5"/>
    <row r="34" spans="1:14" s="181" customFormat="1" ht="21.75" x14ac:dyDescent="0.5">
      <c r="A34" s="182" t="s">
        <v>206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6"/>
    </row>
    <row r="35" spans="1:14" s="181" customFormat="1" ht="21.75" x14ac:dyDescent="0.5">
      <c r="A35" s="201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207"/>
    </row>
    <row r="36" spans="1:14" s="181" customFormat="1" ht="21.75" x14ac:dyDescent="0.5">
      <c r="A36" s="208" t="s">
        <v>207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207"/>
    </row>
    <row r="37" spans="1:14" s="181" customFormat="1" ht="21.75" x14ac:dyDescent="0.5">
      <c r="A37" s="201"/>
      <c r="B37" s="209" t="s">
        <v>1</v>
      </c>
      <c r="C37" s="381" t="s">
        <v>208</v>
      </c>
      <c r="D37" s="382"/>
      <c r="E37" s="186"/>
      <c r="F37" s="186"/>
      <c r="G37" s="186"/>
      <c r="H37" s="186"/>
      <c r="I37" s="186"/>
      <c r="J37" s="186"/>
      <c r="K37" s="186"/>
      <c r="L37" s="186"/>
      <c r="M37" s="186"/>
      <c r="N37" s="207"/>
    </row>
    <row r="38" spans="1:14" s="181" customFormat="1" ht="21.75" x14ac:dyDescent="0.5">
      <c r="A38" s="201"/>
      <c r="B38" s="210" t="s">
        <v>209</v>
      </c>
      <c r="C38" s="383" t="s">
        <v>210</v>
      </c>
      <c r="D38" s="384"/>
      <c r="E38" s="186"/>
      <c r="F38" s="186"/>
      <c r="G38" s="186"/>
      <c r="H38" s="186"/>
      <c r="I38" s="186"/>
      <c r="J38" s="186"/>
      <c r="K38" s="186"/>
      <c r="L38" s="186"/>
      <c r="M38" s="186"/>
      <c r="N38" s="207"/>
    </row>
    <row r="39" spans="1:14" s="181" customFormat="1" ht="21.75" x14ac:dyDescent="0.5">
      <c r="A39" s="201"/>
      <c r="B39" s="211" t="s">
        <v>211</v>
      </c>
      <c r="C39" s="385" t="s">
        <v>212</v>
      </c>
      <c r="D39" s="386"/>
      <c r="E39" s="186"/>
      <c r="F39" s="186"/>
      <c r="G39" s="186"/>
      <c r="H39" s="186"/>
      <c r="I39" s="186"/>
      <c r="J39" s="186"/>
      <c r="K39" s="186"/>
      <c r="L39" s="186"/>
      <c r="M39" s="186"/>
      <c r="N39" s="207"/>
    </row>
    <row r="40" spans="1:14" s="181" customFormat="1" ht="21.75" x14ac:dyDescent="0.5">
      <c r="A40" s="201"/>
      <c r="B40" s="212" t="s">
        <v>213</v>
      </c>
      <c r="C40" s="387" t="s">
        <v>214</v>
      </c>
      <c r="D40" s="388"/>
      <c r="E40" s="186"/>
      <c r="F40" s="186"/>
      <c r="G40" s="186"/>
      <c r="H40" s="186"/>
      <c r="I40" s="186"/>
      <c r="J40" s="186"/>
      <c r="K40" s="186"/>
      <c r="L40" s="186"/>
      <c r="M40" s="186"/>
      <c r="N40" s="207"/>
    </row>
    <row r="41" spans="1:14" s="181" customFormat="1" ht="21.75" x14ac:dyDescent="0.5">
      <c r="A41" s="213" t="s">
        <v>215</v>
      </c>
      <c r="B41" s="186" t="s">
        <v>216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207"/>
    </row>
    <row r="42" spans="1:14" s="181" customFormat="1" ht="21.75" x14ac:dyDescent="0.5">
      <c r="A42" s="201"/>
      <c r="B42" s="186" t="s">
        <v>217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207"/>
    </row>
    <row r="43" spans="1:14" s="181" customFormat="1" ht="21.75" x14ac:dyDescent="0.5">
      <c r="A43" s="201"/>
      <c r="B43" s="186" t="s">
        <v>218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207"/>
    </row>
    <row r="44" spans="1:14" s="181" customFormat="1" ht="21.75" x14ac:dyDescent="0.5">
      <c r="A44" s="2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6"/>
    </row>
    <row r="45" spans="1:14" s="181" customFormat="1" ht="21.75" x14ac:dyDescent="0.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</row>
    <row r="46" spans="1:14" s="181" customFormat="1" ht="21.75" x14ac:dyDescent="0.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s="181" customFormat="1" ht="21.75" x14ac:dyDescent="0.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s="181" customFormat="1" ht="21.75" x14ac:dyDescent="0.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</row>
    <row r="49" spans="1:20" s="181" customFormat="1" ht="21.75" x14ac:dyDescent="0.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</row>
    <row r="50" spans="1:20" s="181" customFormat="1" ht="21.75" x14ac:dyDescent="0.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</row>
    <row r="51" spans="1:20" s="181" customFormat="1" ht="21.75" x14ac:dyDescent="0.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</row>
    <row r="52" spans="1:20" s="181" customFormat="1" ht="21.75" x14ac:dyDescent="0.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20" s="181" customFormat="1" ht="21.75" x14ac:dyDescent="0.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</row>
    <row r="54" spans="1:20" s="181" customFormat="1" ht="21.75" x14ac:dyDescent="0.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20" s="181" customFormat="1" ht="21.75" x14ac:dyDescent="0.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</row>
    <row r="56" spans="1:20" s="181" customFormat="1" ht="21.75" x14ac:dyDescent="0.5"/>
    <row r="57" spans="1:20" s="181" customFormat="1" ht="21.75" x14ac:dyDescent="0.5">
      <c r="A57" s="182" t="s">
        <v>219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6"/>
    </row>
    <row r="58" spans="1:20" s="181" customFormat="1" ht="21.75" x14ac:dyDescent="0.5">
      <c r="A58" s="201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207"/>
    </row>
    <row r="59" spans="1:20" s="181" customFormat="1" ht="21.75" x14ac:dyDescent="0.5">
      <c r="A59" s="201"/>
      <c r="B59" s="217" t="s">
        <v>220</v>
      </c>
      <c r="C59" s="218"/>
      <c r="D59" s="219" t="s">
        <v>221</v>
      </c>
      <c r="E59" s="205"/>
      <c r="F59" s="220" t="s">
        <v>222</v>
      </c>
      <c r="G59" s="221" t="s">
        <v>223</v>
      </c>
      <c r="H59" s="186"/>
      <c r="I59" s="186"/>
      <c r="J59" s="186"/>
      <c r="K59" s="186"/>
      <c r="L59" s="186"/>
      <c r="M59" s="186"/>
      <c r="N59" s="207"/>
    </row>
    <row r="60" spans="1:20" s="181" customFormat="1" ht="21.75" x14ac:dyDescent="0.5">
      <c r="A60" s="201"/>
      <c r="B60" s="222"/>
      <c r="C60" s="223"/>
      <c r="D60" s="224" t="s">
        <v>224</v>
      </c>
      <c r="E60" s="225"/>
      <c r="F60" s="226" t="s">
        <v>222</v>
      </c>
      <c r="G60" s="227" t="s">
        <v>225</v>
      </c>
      <c r="H60" s="186"/>
      <c r="I60" s="186"/>
      <c r="J60" s="186"/>
      <c r="K60" s="186"/>
      <c r="L60" s="186"/>
      <c r="M60" s="186"/>
      <c r="N60" s="207"/>
    </row>
    <row r="61" spans="1:20" s="181" customFormat="1" ht="21.75" x14ac:dyDescent="0.5">
      <c r="A61" s="201"/>
      <c r="B61" s="228" t="s">
        <v>226</v>
      </c>
      <c r="C61" s="229"/>
      <c r="D61" s="230" t="s">
        <v>221</v>
      </c>
      <c r="E61" s="231"/>
      <c r="F61" s="232" t="s">
        <v>222</v>
      </c>
      <c r="G61" s="233" t="s">
        <v>223</v>
      </c>
      <c r="H61" s="186"/>
      <c r="I61" s="186"/>
      <c r="J61" s="186"/>
      <c r="K61" s="186"/>
      <c r="L61" s="186"/>
      <c r="M61" s="186"/>
      <c r="N61" s="207"/>
    </row>
    <row r="62" spans="1:20" s="181" customFormat="1" ht="21.75" x14ac:dyDescent="0.5">
      <c r="A62" s="201"/>
      <c r="B62" s="234"/>
      <c r="C62" s="223"/>
      <c r="D62" s="224" t="s">
        <v>224</v>
      </c>
      <c r="E62" s="225"/>
      <c r="F62" s="226" t="s">
        <v>222</v>
      </c>
      <c r="G62" s="235" t="s">
        <v>223</v>
      </c>
      <c r="H62" s="186"/>
      <c r="I62" s="186"/>
      <c r="J62" s="186"/>
      <c r="K62" s="186"/>
      <c r="L62" s="186"/>
      <c r="M62" s="186"/>
      <c r="N62" s="207"/>
    </row>
    <row r="63" spans="1:20" s="181" customFormat="1" ht="21.75" x14ac:dyDescent="0.5">
      <c r="A63" s="201"/>
      <c r="B63" s="236" t="s">
        <v>227</v>
      </c>
      <c r="C63" s="237"/>
      <c r="D63" s="238" t="s">
        <v>228</v>
      </c>
      <c r="E63" s="239"/>
      <c r="F63" s="240" t="s">
        <v>222</v>
      </c>
      <c r="G63" s="241" t="s">
        <v>229</v>
      </c>
      <c r="H63" s="186"/>
      <c r="I63" s="186"/>
      <c r="J63" s="186"/>
      <c r="K63" s="186"/>
      <c r="L63" s="186"/>
      <c r="M63" s="186"/>
      <c r="N63" s="207"/>
      <c r="O63" s="242"/>
      <c r="P63" s="242"/>
      <c r="Q63" s="242"/>
      <c r="R63" s="242"/>
      <c r="S63" s="242"/>
      <c r="T63" s="242"/>
    </row>
    <row r="64" spans="1:20" s="181" customFormat="1" ht="21.75" x14ac:dyDescent="0.5">
      <c r="A64" s="201"/>
      <c r="B64" s="243"/>
      <c r="C64" s="243"/>
      <c r="D64" s="244"/>
      <c r="E64" s="245"/>
      <c r="F64" s="246"/>
      <c r="G64" s="186"/>
      <c r="H64" s="186"/>
      <c r="I64" s="186"/>
      <c r="J64" s="186"/>
      <c r="K64" s="186"/>
      <c r="L64" s="186"/>
      <c r="M64" s="243"/>
      <c r="N64" s="247"/>
      <c r="O64" s="242"/>
      <c r="P64" s="242"/>
      <c r="Q64" s="242"/>
      <c r="R64" s="242"/>
      <c r="S64" s="242"/>
      <c r="T64" s="242"/>
    </row>
    <row r="65" spans="1:20" s="181" customFormat="1" ht="21.75" x14ac:dyDescent="0.5">
      <c r="A65" s="208" t="s">
        <v>230</v>
      </c>
      <c r="B65" s="243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243"/>
      <c r="N65" s="247"/>
      <c r="O65" s="242"/>
      <c r="P65" s="242"/>
      <c r="Q65" s="242"/>
      <c r="R65" s="242"/>
      <c r="S65" s="242"/>
      <c r="T65" s="242"/>
    </row>
    <row r="66" spans="1:20" s="181" customFormat="1" ht="21.75" x14ac:dyDescent="0.5">
      <c r="A66" s="201"/>
      <c r="B66" s="248" t="s">
        <v>1</v>
      </c>
      <c r="C66" s="389" t="s">
        <v>231</v>
      </c>
      <c r="D66" s="389"/>
      <c r="E66" s="389"/>
      <c r="F66" s="186"/>
      <c r="G66" s="186"/>
      <c r="H66" s="186"/>
      <c r="I66" s="186"/>
      <c r="J66" s="186"/>
      <c r="K66" s="243"/>
      <c r="L66" s="243"/>
      <c r="M66" s="249"/>
      <c r="N66" s="250"/>
      <c r="O66" s="242"/>
      <c r="P66" s="242"/>
      <c r="Q66" s="242"/>
      <c r="R66" s="242"/>
    </row>
    <row r="67" spans="1:20" s="181" customFormat="1" ht="21.75" x14ac:dyDescent="0.5">
      <c r="A67" s="201"/>
      <c r="B67" s="210" t="s">
        <v>209</v>
      </c>
      <c r="C67" s="378" t="s">
        <v>210</v>
      </c>
      <c r="D67" s="378"/>
      <c r="E67" s="378"/>
      <c r="F67" s="186"/>
      <c r="G67" s="186"/>
      <c r="H67" s="186"/>
      <c r="I67" s="186"/>
      <c r="J67" s="186"/>
      <c r="K67" s="243"/>
      <c r="L67" s="243"/>
      <c r="M67" s="249"/>
      <c r="N67" s="250"/>
      <c r="O67" s="242"/>
      <c r="P67" s="242"/>
      <c r="Q67" s="242"/>
      <c r="R67" s="242"/>
    </row>
    <row r="68" spans="1:20" s="181" customFormat="1" ht="21.75" x14ac:dyDescent="0.5">
      <c r="A68" s="201"/>
      <c r="B68" s="211" t="s">
        <v>211</v>
      </c>
      <c r="C68" s="390" t="s">
        <v>212</v>
      </c>
      <c r="D68" s="390"/>
      <c r="E68" s="390"/>
      <c r="F68" s="186"/>
      <c r="G68" s="186"/>
      <c r="H68" s="186"/>
      <c r="I68" s="186"/>
      <c r="J68" s="186"/>
      <c r="K68" s="243"/>
      <c r="L68" s="243"/>
      <c r="M68" s="249"/>
      <c r="N68" s="250"/>
      <c r="O68" s="242"/>
      <c r="P68" s="242"/>
      <c r="Q68" s="242"/>
      <c r="R68" s="242"/>
    </row>
    <row r="69" spans="1:20" s="181" customFormat="1" ht="21.75" x14ac:dyDescent="0.5">
      <c r="A69" s="201"/>
      <c r="B69" s="212" t="s">
        <v>213</v>
      </c>
      <c r="C69" s="391" t="s">
        <v>214</v>
      </c>
      <c r="D69" s="391"/>
      <c r="E69" s="391"/>
      <c r="F69" s="186"/>
      <c r="G69" s="186"/>
      <c r="H69" s="186"/>
      <c r="I69" s="186"/>
      <c r="J69" s="186"/>
      <c r="K69" s="243"/>
      <c r="L69" s="243"/>
      <c r="M69" s="249"/>
      <c r="N69" s="250"/>
      <c r="O69" s="242"/>
      <c r="P69" s="242"/>
      <c r="Q69" s="242"/>
      <c r="R69" s="242"/>
    </row>
    <row r="70" spans="1:20" s="181" customFormat="1" ht="21.75" x14ac:dyDescent="0.5">
      <c r="A70" s="201"/>
      <c r="B70" s="243"/>
      <c r="C70" s="243"/>
      <c r="D70" s="244"/>
      <c r="E70" s="245"/>
      <c r="F70" s="246"/>
      <c r="G70" s="186"/>
      <c r="H70" s="186"/>
      <c r="I70" s="186"/>
      <c r="J70" s="186"/>
      <c r="K70" s="186"/>
      <c r="L70" s="186"/>
      <c r="M70" s="243"/>
      <c r="N70" s="247"/>
      <c r="O70" s="242"/>
      <c r="P70" s="242"/>
      <c r="Q70" s="242"/>
      <c r="R70" s="242"/>
      <c r="S70" s="242"/>
      <c r="T70" s="242"/>
    </row>
    <row r="71" spans="1:20" s="181" customFormat="1" ht="21.75" x14ac:dyDescent="0.5">
      <c r="A71" s="208" t="s">
        <v>232</v>
      </c>
      <c r="B71" s="243"/>
      <c r="C71" s="243"/>
      <c r="D71" s="244"/>
      <c r="E71" s="245"/>
      <c r="F71" s="246"/>
      <c r="G71" s="186"/>
      <c r="H71" s="186"/>
      <c r="I71" s="186"/>
      <c r="J71" s="186"/>
      <c r="K71" s="186"/>
      <c r="L71" s="186"/>
      <c r="M71" s="186"/>
      <c r="N71" s="207"/>
      <c r="O71" s="242"/>
      <c r="P71" s="242"/>
      <c r="Q71" s="242"/>
      <c r="R71" s="242"/>
      <c r="S71" s="242"/>
      <c r="T71" s="242"/>
    </row>
    <row r="72" spans="1:20" s="181" customFormat="1" ht="21.75" x14ac:dyDescent="0.5">
      <c r="A72" s="208"/>
      <c r="B72" s="243"/>
      <c r="C72" s="243"/>
      <c r="D72" s="244"/>
      <c r="E72" s="245"/>
      <c r="F72" s="246"/>
      <c r="G72" s="186"/>
      <c r="H72" s="186"/>
      <c r="I72" s="186"/>
      <c r="J72" s="186"/>
      <c r="K72" s="186"/>
      <c r="L72" s="186"/>
      <c r="M72" s="186"/>
      <c r="N72" s="207"/>
      <c r="O72" s="242"/>
      <c r="P72" s="242"/>
      <c r="Q72" s="242"/>
      <c r="R72" s="242"/>
      <c r="S72" s="242"/>
      <c r="T72" s="242"/>
    </row>
    <row r="73" spans="1:20" s="181" customFormat="1" ht="21.75" x14ac:dyDescent="0.5">
      <c r="A73" s="201"/>
      <c r="B73" s="243"/>
      <c r="C73" s="243"/>
      <c r="D73" s="244"/>
      <c r="E73" s="245"/>
      <c r="F73" s="246"/>
      <c r="G73" s="186"/>
      <c r="H73" s="186"/>
      <c r="I73" s="186"/>
      <c r="J73" s="186"/>
      <c r="K73" s="186"/>
      <c r="L73" s="186"/>
      <c r="M73" s="186"/>
      <c r="N73" s="207"/>
    </row>
    <row r="74" spans="1:20" s="181" customFormat="1" ht="21.75" x14ac:dyDescent="0.5">
      <c r="A74" s="201"/>
      <c r="B74" s="243"/>
      <c r="C74" s="243"/>
      <c r="D74" s="244"/>
      <c r="E74" s="245"/>
      <c r="F74" s="246"/>
      <c r="G74" s="186"/>
      <c r="H74" s="186"/>
      <c r="I74" s="186"/>
      <c r="J74" s="186"/>
      <c r="K74" s="186"/>
      <c r="L74" s="186"/>
      <c r="M74" s="186"/>
      <c r="N74" s="207"/>
    </row>
    <row r="75" spans="1:20" s="181" customFormat="1" ht="21.75" x14ac:dyDescent="0.5">
      <c r="A75" s="201"/>
      <c r="B75" s="243"/>
      <c r="C75" s="243"/>
      <c r="D75" s="244"/>
      <c r="E75" s="245"/>
      <c r="F75" s="246"/>
      <c r="G75" s="186"/>
      <c r="H75" s="186"/>
      <c r="I75" s="186"/>
      <c r="J75" s="186"/>
      <c r="K75" s="186"/>
      <c r="L75" s="186"/>
      <c r="M75" s="186"/>
      <c r="N75" s="207"/>
    </row>
    <row r="76" spans="1:20" s="181" customFormat="1" ht="21.75" x14ac:dyDescent="0.5">
      <c r="A76" s="201"/>
      <c r="B76" s="243"/>
      <c r="C76" s="243"/>
      <c r="D76" s="244"/>
      <c r="E76" s="245"/>
      <c r="F76" s="246"/>
      <c r="G76" s="186"/>
      <c r="H76" s="186"/>
      <c r="I76" s="186"/>
      <c r="J76" s="186"/>
      <c r="K76" s="186"/>
      <c r="L76" s="186"/>
      <c r="M76" s="186"/>
      <c r="N76" s="207"/>
    </row>
    <row r="77" spans="1:20" s="181" customFormat="1" ht="21.75" x14ac:dyDescent="0.5">
      <c r="A77" s="201"/>
      <c r="B77" s="243"/>
      <c r="C77" s="243"/>
      <c r="D77" s="251"/>
      <c r="E77" s="243"/>
      <c r="F77" s="243"/>
      <c r="G77" s="186"/>
      <c r="H77" s="186"/>
      <c r="I77" s="186"/>
      <c r="J77" s="186"/>
      <c r="K77" s="186"/>
      <c r="L77" s="186"/>
      <c r="M77" s="186"/>
      <c r="N77" s="207"/>
    </row>
    <row r="78" spans="1:20" s="181" customFormat="1" ht="21.75" x14ac:dyDescent="0.5">
      <c r="A78" s="201"/>
      <c r="B78" s="243"/>
      <c r="C78" s="243"/>
      <c r="D78" s="251"/>
      <c r="E78" s="243"/>
      <c r="F78" s="243"/>
      <c r="G78" s="186"/>
      <c r="H78" s="186"/>
      <c r="I78" s="186"/>
      <c r="J78" s="186"/>
      <c r="K78" s="186"/>
      <c r="L78" s="186"/>
      <c r="M78" s="186"/>
      <c r="N78" s="207"/>
    </row>
    <row r="79" spans="1:20" s="181" customFormat="1" ht="21.75" x14ac:dyDescent="0.5">
      <c r="A79" s="208" t="s">
        <v>233</v>
      </c>
      <c r="B79" s="243"/>
      <c r="C79" s="243"/>
      <c r="D79" s="251"/>
      <c r="E79" s="243"/>
      <c r="F79" s="243"/>
      <c r="G79" s="186"/>
      <c r="H79" s="186"/>
      <c r="I79" s="186"/>
      <c r="J79" s="186"/>
      <c r="K79" s="186"/>
      <c r="L79" s="186"/>
      <c r="M79" s="186"/>
      <c r="N79" s="207"/>
    </row>
    <row r="80" spans="1:20" s="181" customFormat="1" ht="21.75" x14ac:dyDescent="0.5">
      <c r="A80" s="201"/>
      <c r="B80" s="243"/>
      <c r="C80" s="243"/>
      <c r="D80" s="251"/>
      <c r="E80" s="243"/>
      <c r="F80" s="243"/>
      <c r="G80" s="186"/>
      <c r="H80" s="186"/>
      <c r="I80" s="186"/>
      <c r="J80" s="186"/>
      <c r="K80" s="186"/>
      <c r="L80" s="186"/>
      <c r="M80" s="186"/>
      <c r="N80" s="207"/>
    </row>
    <row r="81" spans="1:14" s="181" customFormat="1" ht="21.75" x14ac:dyDescent="0.5">
      <c r="A81" s="201"/>
      <c r="B81" s="243"/>
      <c r="C81" s="243"/>
      <c r="D81" s="251"/>
      <c r="E81" s="243"/>
      <c r="F81" s="243"/>
      <c r="G81" s="186"/>
      <c r="H81" s="186"/>
      <c r="I81" s="186"/>
      <c r="J81" s="186"/>
      <c r="K81" s="186"/>
      <c r="L81" s="186"/>
      <c r="M81" s="186"/>
      <c r="N81" s="207"/>
    </row>
    <row r="82" spans="1:14" s="181" customFormat="1" ht="21.75" x14ac:dyDescent="0.5">
      <c r="A82" s="201"/>
      <c r="B82" s="243"/>
      <c r="C82" s="243"/>
      <c r="D82" s="251"/>
      <c r="E82" s="243"/>
      <c r="F82" s="243"/>
      <c r="G82" s="186"/>
      <c r="H82" s="186"/>
      <c r="I82" s="186"/>
      <c r="J82" s="186"/>
      <c r="K82" s="186"/>
      <c r="L82" s="186"/>
      <c r="M82" s="186"/>
      <c r="N82" s="207"/>
    </row>
    <row r="83" spans="1:14" s="181" customFormat="1" ht="21.75" x14ac:dyDescent="0.5">
      <c r="A83" s="201"/>
      <c r="B83" s="243"/>
      <c r="C83" s="243"/>
      <c r="D83" s="251"/>
      <c r="E83" s="243"/>
      <c r="F83" s="243"/>
      <c r="G83" s="186"/>
      <c r="H83" s="186"/>
      <c r="I83" s="186"/>
      <c r="J83" s="186"/>
      <c r="K83" s="186"/>
      <c r="L83" s="186"/>
      <c r="M83" s="186"/>
      <c r="N83" s="207"/>
    </row>
    <row r="84" spans="1:14" s="181" customFormat="1" ht="21.75" x14ac:dyDescent="0.5">
      <c r="A84" s="201"/>
      <c r="B84" s="243"/>
      <c r="C84" s="243"/>
      <c r="D84" s="251"/>
      <c r="E84" s="243"/>
      <c r="F84" s="243"/>
      <c r="G84" s="186"/>
      <c r="H84" s="186"/>
      <c r="I84" s="186"/>
      <c r="J84" s="186"/>
      <c r="K84" s="186"/>
      <c r="L84" s="186"/>
      <c r="M84" s="186"/>
      <c r="N84" s="207"/>
    </row>
    <row r="85" spans="1:14" s="181" customFormat="1" ht="21.75" x14ac:dyDescent="0.5">
      <c r="A85" s="193" t="s">
        <v>234</v>
      </c>
      <c r="B85" s="200" t="s">
        <v>235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207"/>
    </row>
    <row r="86" spans="1:14" s="181" customFormat="1" ht="21.75" x14ac:dyDescent="0.5">
      <c r="A86" s="201"/>
      <c r="B86" s="200" t="s">
        <v>236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207"/>
    </row>
    <row r="87" spans="1:14" s="181" customFormat="1" ht="21.75" x14ac:dyDescent="0.5">
      <c r="A87" s="193" t="s">
        <v>139</v>
      </c>
      <c r="B87" s="186" t="s">
        <v>237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207"/>
    </row>
    <row r="88" spans="1:14" s="181" customFormat="1" ht="21.75" x14ac:dyDescent="0.5">
      <c r="A88" s="201"/>
      <c r="B88" s="186" t="s">
        <v>238</v>
      </c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207"/>
    </row>
    <row r="89" spans="1:14" s="252" customFormat="1" ht="21.75" x14ac:dyDescent="0.5">
      <c r="A89" s="214"/>
      <c r="B89" s="215" t="s">
        <v>239</v>
      </c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6"/>
    </row>
    <row r="90" spans="1:14" s="181" customFormat="1" ht="21.75" x14ac:dyDescent="0.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</row>
    <row r="91" spans="1:14" s="181" customFormat="1" ht="21.75" x14ac:dyDescent="0.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</row>
    <row r="92" spans="1:14" s="181" customFormat="1" ht="21.75" x14ac:dyDescent="0.5">
      <c r="A92" s="182" t="s">
        <v>240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6"/>
    </row>
    <row r="93" spans="1:14" s="181" customFormat="1" ht="21.75" x14ac:dyDescent="0.5">
      <c r="A93" s="201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207"/>
    </row>
    <row r="94" spans="1:14" s="181" customFormat="1" ht="21.75" x14ac:dyDescent="0.5">
      <c r="A94" s="201"/>
      <c r="B94" s="217" t="s">
        <v>220</v>
      </c>
      <c r="C94" s="218"/>
      <c r="D94" s="219" t="s">
        <v>221</v>
      </c>
      <c r="E94" s="205"/>
      <c r="F94" s="220" t="s">
        <v>222</v>
      </c>
      <c r="G94" s="221" t="s">
        <v>223</v>
      </c>
      <c r="H94" s="186"/>
      <c r="I94" s="186"/>
      <c r="J94" s="186"/>
      <c r="K94" s="186"/>
      <c r="L94" s="186"/>
      <c r="M94" s="186"/>
      <c r="N94" s="207"/>
    </row>
    <row r="95" spans="1:14" s="181" customFormat="1" ht="21.75" x14ac:dyDescent="0.5">
      <c r="A95" s="201"/>
      <c r="B95" s="222"/>
      <c r="C95" s="223"/>
      <c r="D95" s="224" t="s">
        <v>224</v>
      </c>
      <c r="E95" s="225"/>
      <c r="F95" s="226" t="s">
        <v>222</v>
      </c>
      <c r="G95" s="227" t="s">
        <v>225</v>
      </c>
      <c r="H95" s="186"/>
      <c r="I95" s="186"/>
      <c r="J95" s="186"/>
      <c r="K95" s="186"/>
      <c r="L95" s="186"/>
      <c r="M95" s="186"/>
      <c r="N95" s="207"/>
    </row>
    <row r="96" spans="1:14" s="186" customFormat="1" ht="21.75" x14ac:dyDescent="0.5">
      <c r="A96" s="201"/>
      <c r="B96" s="228" t="s">
        <v>226</v>
      </c>
      <c r="C96" s="229"/>
      <c r="D96" s="230" t="s">
        <v>221</v>
      </c>
      <c r="E96" s="231"/>
      <c r="F96" s="232" t="s">
        <v>222</v>
      </c>
      <c r="G96" s="233" t="s">
        <v>223</v>
      </c>
      <c r="N96" s="207"/>
    </row>
    <row r="97" spans="1:14" s="186" customFormat="1" ht="21.75" x14ac:dyDescent="0.5">
      <c r="A97" s="201"/>
      <c r="B97" s="234"/>
      <c r="C97" s="223"/>
      <c r="D97" s="224" t="s">
        <v>224</v>
      </c>
      <c r="E97" s="225"/>
      <c r="F97" s="226" t="s">
        <v>222</v>
      </c>
      <c r="G97" s="235" t="s">
        <v>223</v>
      </c>
      <c r="N97" s="207"/>
    </row>
    <row r="98" spans="1:14" s="186" customFormat="1" ht="21.75" x14ac:dyDescent="0.5">
      <c r="A98" s="201"/>
      <c r="B98" s="236" t="s">
        <v>227</v>
      </c>
      <c r="C98" s="237"/>
      <c r="D98" s="238" t="s">
        <v>228</v>
      </c>
      <c r="E98" s="239"/>
      <c r="F98" s="240" t="s">
        <v>222</v>
      </c>
      <c r="G98" s="241" t="s">
        <v>229</v>
      </c>
      <c r="N98" s="207"/>
    </row>
    <row r="99" spans="1:14" s="181" customFormat="1" ht="21.75" x14ac:dyDescent="0.5">
      <c r="A99" s="201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207"/>
    </row>
    <row r="100" spans="1:14" s="181" customFormat="1" ht="21.75" x14ac:dyDescent="0.5">
      <c r="A100" s="208" t="s">
        <v>232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207"/>
    </row>
    <row r="101" spans="1:14" s="181" customFormat="1" ht="21.75" x14ac:dyDescent="0.5">
      <c r="A101" s="201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207"/>
    </row>
    <row r="102" spans="1:14" s="181" customFormat="1" ht="21.75" x14ac:dyDescent="0.5">
      <c r="A102" s="201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207"/>
    </row>
    <row r="103" spans="1:14" s="181" customFormat="1" ht="21.75" x14ac:dyDescent="0.5">
      <c r="A103" s="201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207"/>
    </row>
    <row r="104" spans="1:14" s="181" customFormat="1" ht="21.75" x14ac:dyDescent="0.5">
      <c r="A104" s="201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207"/>
    </row>
    <row r="105" spans="1:14" s="181" customFormat="1" ht="21.75" x14ac:dyDescent="0.5">
      <c r="A105" s="201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207"/>
    </row>
    <row r="106" spans="1:14" s="181" customFormat="1" ht="21.75" x14ac:dyDescent="0.5">
      <c r="A106" s="201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207"/>
    </row>
    <row r="107" spans="1:14" s="181" customFormat="1" ht="21.75" x14ac:dyDescent="0.5">
      <c r="A107" s="201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207"/>
    </row>
    <row r="108" spans="1:14" s="181" customFormat="1" ht="21.75" x14ac:dyDescent="0.5">
      <c r="A108" s="193" t="s">
        <v>234</v>
      </c>
      <c r="B108" s="200" t="s">
        <v>235</v>
      </c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207"/>
    </row>
    <row r="109" spans="1:14" s="181" customFormat="1" ht="21.75" x14ac:dyDescent="0.5">
      <c r="A109" s="201"/>
      <c r="B109" s="200" t="s">
        <v>236</v>
      </c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207"/>
    </row>
    <row r="110" spans="1:14" s="181" customFormat="1" ht="21.75" x14ac:dyDescent="0.5">
      <c r="A110" s="214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6"/>
    </row>
    <row r="111" spans="1:14" s="181" customFormat="1" ht="21.75" x14ac:dyDescent="0.5"/>
    <row r="112" spans="1:14" s="181" customFormat="1" ht="21.75" x14ac:dyDescent="0.5"/>
    <row r="113" spans="1:14" s="181" customFormat="1" ht="21.75" x14ac:dyDescent="0.5">
      <c r="A113" s="380" t="s">
        <v>241</v>
      </c>
      <c r="B113" s="380"/>
      <c r="C113" s="380"/>
    </row>
    <row r="114" spans="1:14" s="181" customFormat="1" ht="21.75" x14ac:dyDescent="0.5"/>
    <row r="115" spans="1:14" s="181" customFormat="1" ht="21.75" x14ac:dyDescent="0.5">
      <c r="A115" s="182" t="s">
        <v>242</v>
      </c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6"/>
    </row>
    <row r="116" spans="1:14" s="181" customFormat="1" ht="21.75" x14ac:dyDescent="0.5">
      <c r="A116" s="201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207"/>
    </row>
    <row r="117" spans="1:14" s="181" customFormat="1" ht="21.75" x14ac:dyDescent="0.5">
      <c r="A117" s="253"/>
      <c r="B117" s="217" t="s">
        <v>243</v>
      </c>
      <c r="C117" s="218"/>
      <c r="D117" s="219" t="s">
        <v>221</v>
      </c>
      <c r="E117" s="218"/>
      <c r="F117" s="220" t="s">
        <v>222</v>
      </c>
      <c r="G117" s="254" t="s">
        <v>225</v>
      </c>
      <c r="H117" s="249"/>
      <c r="I117" s="186"/>
      <c r="J117" s="186"/>
      <c r="K117" s="186"/>
      <c r="L117" s="186"/>
      <c r="M117" s="186"/>
      <c r="N117" s="207"/>
    </row>
    <row r="118" spans="1:14" s="181" customFormat="1" ht="21.75" x14ac:dyDescent="0.5">
      <c r="A118" s="253"/>
      <c r="B118" s="234"/>
      <c r="C118" s="223"/>
      <c r="D118" s="224" t="s">
        <v>224</v>
      </c>
      <c r="E118" s="223"/>
      <c r="F118" s="226" t="s">
        <v>222</v>
      </c>
      <c r="G118" s="235" t="s">
        <v>229</v>
      </c>
      <c r="H118" s="249"/>
      <c r="I118" s="249"/>
      <c r="J118" s="249"/>
      <c r="K118" s="186"/>
      <c r="L118" s="186"/>
      <c r="M118" s="186"/>
      <c r="N118" s="207"/>
    </row>
    <row r="119" spans="1:14" s="181" customFormat="1" ht="21.75" x14ac:dyDescent="0.5">
      <c r="A119" s="253"/>
      <c r="B119" s="228" t="s">
        <v>244</v>
      </c>
      <c r="C119" s="229"/>
      <c r="D119" s="230" t="s">
        <v>221</v>
      </c>
      <c r="E119" s="229"/>
      <c r="F119" s="232" t="s">
        <v>222</v>
      </c>
      <c r="G119" s="255" t="s">
        <v>225</v>
      </c>
      <c r="H119" s="249"/>
      <c r="I119" s="249"/>
      <c r="J119" s="249"/>
      <c r="K119" s="186"/>
      <c r="L119" s="186"/>
      <c r="M119" s="186"/>
      <c r="N119" s="207"/>
    </row>
    <row r="120" spans="1:14" s="181" customFormat="1" ht="21.75" x14ac:dyDescent="0.5">
      <c r="A120" s="253"/>
      <c r="B120" s="234"/>
      <c r="C120" s="223"/>
      <c r="D120" s="224" t="s">
        <v>224</v>
      </c>
      <c r="E120" s="223"/>
      <c r="F120" s="226" t="s">
        <v>222</v>
      </c>
      <c r="G120" s="235" t="s">
        <v>245</v>
      </c>
      <c r="H120" s="249"/>
      <c r="I120" s="249"/>
      <c r="J120" s="249"/>
      <c r="K120" s="186"/>
      <c r="L120" s="186"/>
      <c r="M120" s="186"/>
      <c r="N120" s="207"/>
    </row>
    <row r="121" spans="1:14" s="181" customFormat="1" ht="21.75" x14ac:dyDescent="0.5">
      <c r="A121" s="253"/>
      <c r="B121" s="228" t="s">
        <v>220</v>
      </c>
      <c r="C121" s="229"/>
      <c r="D121" s="230" t="s">
        <v>221</v>
      </c>
      <c r="E121" s="229"/>
      <c r="F121" s="232" t="s">
        <v>222</v>
      </c>
      <c r="G121" s="233" t="s">
        <v>223</v>
      </c>
      <c r="H121" s="249"/>
      <c r="I121" s="249"/>
      <c r="J121" s="249"/>
      <c r="K121" s="186"/>
      <c r="L121" s="186"/>
      <c r="M121" s="186"/>
      <c r="N121" s="207"/>
    </row>
    <row r="122" spans="1:14" s="181" customFormat="1" ht="21.75" x14ac:dyDescent="0.5">
      <c r="A122" s="253"/>
      <c r="B122" s="234"/>
      <c r="C122" s="223"/>
      <c r="D122" s="224" t="s">
        <v>224</v>
      </c>
      <c r="E122" s="223"/>
      <c r="F122" s="226" t="s">
        <v>222</v>
      </c>
      <c r="G122" s="227" t="s">
        <v>225</v>
      </c>
      <c r="H122" s="249"/>
      <c r="I122" s="249"/>
      <c r="J122" s="249"/>
      <c r="K122" s="186"/>
      <c r="L122" s="186"/>
      <c r="M122" s="186"/>
      <c r="N122" s="207"/>
    </row>
    <row r="123" spans="1:14" s="181" customFormat="1" ht="21.75" x14ac:dyDescent="0.5">
      <c r="A123" s="253"/>
      <c r="B123" s="228" t="s">
        <v>226</v>
      </c>
      <c r="C123" s="229"/>
      <c r="D123" s="230" t="s">
        <v>221</v>
      </c>
      <c r="E123" s="229"/>
      <c r="F123" s="232" t="s">
        <v>222</v>
      </c>
      <c r="G123" s="233" t="s">
        <v>223</v>
      </c>
      <c r="H123" s="249"/>
      <c r="I123" s="249"/>
      <c r="J123" s="249"/>
      <c r="K123" s="186"/>
      <c r="L123" s="186"/>
      <c r="M123" s="186"/>
      <c r="N123" s="207"/>
    </row>
    <row r="124" spans="1:14" s="181" customFormat="1" ht="21.75" x14ac:dyDescent="0.5">
      <c r="A124" s="253"/>
      <c r="B124" s="234"/>
      <c r="C124" s="223"/>
      <c r="D124" s="224" t="s">
        <v>224</v>
      </c>
      <c r="E124" s="223"/>
      <c r="F124" s="226" t="s">
        <v>222</v>
      </c>
      <c r="G124" s="235" t="s">
        <v>223</v>
      </c>
      <c r="H124" s="249"/>
      <c r="I124" s="249"/>
      <c r="J124" s="249"/>
      <c r="K124" s="186"/>
      <c r="L124" s="186"/>
      <c r="M124" s="186"/>
      <c r="N124" s="207"/>
    </row>
    <row r="125" spans="1:14" s="181" customFormat="1" ht="21.75" x14ac:dyDescent="0.5">
      <c r="A125" s="253"/>
      <c r="B125" s="236" t="s">
        <v>227</v>
      </c>
      <c r="C125" s="237"/>
      <c r="D125" s="238" t="s">
        <v>228</v>
      </c>
      <c r="E125" s="239"/>
      <c r="F125" s="240" t="s">
        <v>222</v>
      </c>
      <c r="G125" s="241" t="s">
        <v>229</v>
      </c>
      <c r="H125" s="249"/>
      <c r="I125" s="249"/>
      <c r="J125" s="249"/>
      <c r="K125" s="186"/>
      <c r="L125" s="186"/>
      <c r="M125" s="186"/>
      <c r="N125" s="207"/>
    </row>
    <row r="126" spans="1:14" s="181" customFormat="1" ht="21.75" x14ac:dyDescent="0.5">
      <c r="A126" s="253"/>
      <c r="B126" s="249"/>
      <c r="C126" s="249"/>
      <c r="D126" s="249"/>
      <c r="E126" s="249"/>
      <c r="F126" s="249"/>
      <c r="G126" s="249"/>
      <c r="H126" s="249"/>
      <c r="I126" s="249"/>
      <c r="J126" s="249"/>
      <c r="K126" s="186"/>
      <c r="L126" s="186"/>
      <c r="M126" s="186"/>
      <c r="N126" s="207"/>
    </row>
    <row r="127" spans="1:14" s="181" customFormat="1" ht="21.75" x14ac:dyDescent="0.5">
      <c r="A127" s="208" t="s">
        <v>246</v>
      </c>
      <c r="B127" s="243"/>
      <c r="C127" s="243"/>
      <c r="D127" s="244"/>
      <c r="E127" s="245"/>
      <c r="F127" s="246"/>
      <c r="G127" s="186"/>
      <c r="H127" s="186"/>
      <c r="I127" s="186"/>
      <c r="J127" s="186"/>
      <c r="K127" s="186"/>
      <c r="L127" s="186"/>
      <c r="M127" s="243"/>
      <c r="N127" s="247"/>
    </row>
    <row r="128" spans="1:14" s="181" customFormat="1" ht="21.75" x14ac:dyDescent="0.5">
      <c r="A128" s="201"/>
      <c r="B128" s="243"/>
      <c r="C128" s="243"/>
      <c r="D128" s="244"/>
      <c r="E128" s="245"/>
      <c r="F128" s="246"/>
      <c r="G128" s="186"/>
      <c r="H128" s="186"/>
      <c r="I128" s="186"/>
      <c r="J128" s="186"/>
      <c r="K128" s="186"/>
      <c r="L128" s="186"/>
      <c r="M128" s="186"/>
      <c r="N128" s="207"/>
    </row>
    <row r="129" spans="1:14" s="181" customFormat="1" ht="21.75" x14ac:dyDescent="0.5">
      <c r="A129" s="201"/>
      <c r="B129" s="243"/>
      <c r="C129" s="243"/>
      <c r="D129" s="244"/>
      <c r="E129" s="245"/>
      <c r="F129" s="246"/>
      <c r="G129" s="186"/>
      <c r="H129" s="186"/>
      <c r="I129" s="186"/>
      <c r="J129" s="186"/>
      <c r="K129" s="186"/>
      <c r="L129" s="186"/>
      <c r="M129" s="186"/>
      <c r="N129" s="207"/>
    </row>
    <row r="130" spans="1:14" s="181" customFormat="1" ht="21.75" x14ac:dyDescent="0.5">
      <c r="A130" s="201"/>
      <c r="B130" s="243"/>
      <c r="C130" s="243"/>
      <c r="D130" s="244"/>
      <c r="E130" s="245"/>
      <c r="F130" s="246"/>
      <c r="G130" s="186"/>
      <c r="H130" s="186"/>
      <c r="I130" s="186"/>
      <c r="J130" s="186"/>
      <c r="K130" s="186"/>
      <c r="L130" s="186"/>
      <c r="M130" s="186"/>
      <c r="N130" s="207"/>
    </row>
    <row r="131" spans="1:14" s="181" customFormat="1" ht="21.75" x14ac:dyDescent="0.5">
      <c r="A131" s="201"/>
      <c r="B131" s="243"/>
      <c r="C131" s="243"/>
      <c r="D131" s="244"/>
      <c r="E131" s="245"/>
      <c r="F131" s="246"/>
      <c r="G131" s="186"/>
      <c r="H131" s="186"/>
      <c r="I131" s="186"/>
      <c r="J131" s="186"/>
      <c r="K131" s="186"/>
      <c r="L131" s="186"/>
      <c r="M131" s="186"/>
      <c r="N131" s="207"/>
    </row>
    <row r="132" spans="1:14" s="181" customFormat="1" ht="21.75" x14ac:dyDescent="0.5">
      <c r="A132" s="201"/>
      <c r="B132" s="243"/>
      <c r="C132" s="243"/>
      <c r="D132" s="244"/>
      <c r="E132" s="245"/>
      <c r="F132" s="246"/>
      <c r="G132" s="186"/>
      <c r="H132" s="186"/>
      <c r="I132" s="186"/>
      <c r="J132" s="186"/>
      <c r="K132" s="186"/>
      <c r="L132" s="186"/>
      <c r="M132" s="186"/>
      <c r="N132" s="207"/>
    </row>
    <row r="133" spans="1:14" s="181" customFormat="1" ht="21.75" x14ac:dyDescent="0.5">
      <c r="A133" s="201"/>
      <c r="B133" s="243"/>
      <c r="C133" s="243"/>
      <c r="D133" s="251"/>
      <c r="E133" s="243"/>
      <c r="F133" s="243"/>
      <c r="G133" s="186"/>
      <c r="H133" s="186"/>
      <c r="I133" s="186"/>
      <c r="J133" s="186"/>
      <c r="K133" s="186"/>
      <c r="L133" s="186"/>
      <c r="M133" s="186"/>
      <c r="N133" s="207"/>
    </row>
    <row r="134" spans="1:14" s="181" customFormat="1" ht="21.75" x14ac:dyDescent="0.5">
      <c r="A134" s="201"/>
      <c r="B134" s="243"/>
      <c r="C134" s="243"/>
      <c r="D134" s="251"/>
      <c r="E134" s="243"/>
      <c r="F134" s="243"/>
      <c r="G134" s="186"/>
      <c r="H134" s="186"/>
      <c r="I134" s="186"/>
      <c r="J134" s="186"/>
      <c r="K134" s="186"/>
      <c r="L134" s="186"/>
      <c r="M134" s="186"/>
      <c r="N134" s="207"/>
    </row>
    <row r="135" spans="1:14" s="181" customFormat="1" ht="21.75" x14ac:dyDescent="0.5">
      <c r="A135" s="201"/>
      <c r="B135" s="243"/>
      <c r="C135" s="243"/>
      <c r="D135" s="251"/>
      <c r="E135" s="243"/>
      <c r="F135" s="243"/>
      <c r="G135" s="186"/>
      <c r="H135" s="186"/>
      <c r="I135" s="186"/>
      <c r="J135" s="186"/>
      <c r="K135" s="186"/>
      <c r="L135" s="186"/>
      <c r="M135" s="186"/>
      <c r="N135" s="207"/>
    </row>
    <row r="136" spans="1:14" s="181" customFormat="1" ht="21.75" x14ac:dyDescent="0.5">
      <c r="A136" s="193" t="s">
        <v>234</v>
      </c>
      <c r="B136" s="200" t="s">
        <v>235</v>
      </c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207"/>
    </row>
    <row r="137" spans="1:14" s="181" customFormat="1" ht="21.75" x14ac:dyDescent="0.5">
      <c r="A137" s="201"/>
      <c r="B137" s="200" t="s">
        <v>247</v>
      </c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207"/>
    </row>
    <row r="138" spans="1:14" x14ac:dyDescent="0.55000000000000004">
      <c r="A138" s="256"/>
      <c r="B138" s="257"/>
      <c r="C138" s="257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6"/>
    </row>
    <row r="139" spans="1:14" x14ac:dyDescent="0.55000000000000004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</row>
    <row r="140" spans="1:14" x14ac:dyDescent="0.55000000000000004">
      <c r="A140" s="380" t="s">
        <v>292</v>
      </c>
      <c r="B140" s="380"/>
      <c r="C140" s="380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</row>
    <row r="141" spans="1:14" x14ac:dyDescent="0.55000000000000004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</row>
    <row r="142" spans="1:14" x14ac:dyDescent="0.55000000000000004">
      <c r="A142" s="182" t="s">
        <v>248</v>
      </c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6"/>
    </row>
    <row r="143" spans="1:14" x14ac:dyDescent="0.55000000000000004">
      <c r="A143" s="201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207"/>
    </row>
    <row r="144" spans="1:14" x14ac:dyDescent="0.55000000000000004">
      <c r="A144" s="201"/>
      <c r="B144" s="186" t="s">
        <v>249</v>
      </c>
      <c r="C144" s="186"/>
      <c r="D144" s="186" t="s">
        <v>221</v>
      </c>
      <c r="E144" s="258" t="s">
        <v>222</v>
      </c>
      <c r="F144" s="200" t="s">
        <v>250</v>
      </c>
      <c r="G144" s="186"/>
      <c r="H144" s="186"/>
      <c r="I144" s="186"/>
      <c r="J144" s="186"/>
      <c r="K144" s="186"/>
      <c r="L144" s="186"/>
      <c r="M144" s="186"/>
      <c r="N144" s="207"/>
    </row>
    <row r="145" spans="1:14" x14ac:dyDescent="0.55000000000000004">
      <c r="A145" s="201"/>
      <c r="B145" s="186"/>
      <c r="C145" s="186"/>
      <c r="D145" s="186" t="s">
        <v>251</v>
      </c>
      <c r="E145" s="258" t="s">
        <v>222</v>
      </c>
      <c r="F145" s="200" t="s">
        <v>252</v>
      </c>
      <c r="G145" s="186"/>
      <c r="H145" s="186"/>
      <c r="I145" s="186"/>
      <c r="J145" s="186"/>
      <c r="K145" s="186"/>
      <c r="L145" s="186"/>
      <c r="M145" s="186"/>
      <c r="N145" s="207"/>
    </row>
    <row r="146" spans="1:14" x14ac:dyDescent="0.55000000000000004">
      <c r="A146" s="201"/>
      <c r="B146" s="186" t="s">
        <v>253</v>
      </c>
      <c r="C146" s="186"/>
      <c r="D146" s="186" t="s">
        <v>221</v>
      </c>
      <c r="E146" s="258" t="s">
        <v>222</v>
      </c>
      <c r="F146" s="200" t="s">
        <v>254</v>
      </c>
      <c r="G146" s="186"/>
      <c r="H146" s="186"/>
      <c r="I146" s="186"/>
      <c r="J146" s="186"/>
      <c r="K146" s="186"/>
      <c r="L146" s="186"/>
      <c r="M146" s="186"/>
      <c r="N146" s="207"/>
    </row>
    <row r="147" spans="1:14" x14ac:dyDescent="0.55000000000000004">
      <c r="A147" s="201"/>
      <c r="B147" s="186"/>
      <c r="C147" s="186"/>
      <c r="D147" s="186" t="s">
        <v>251</v>
      </c>
      <c r="E147" s="258" t="s">
        <v>222</v>
      </c>
      <c r="F147" s="200" t="s">
        <v>255</v>
      </c>
      <c r="G147" s="186"/>
      <c r="H147" s="186"/>
      <c r="I147" s="186"/>
      <c r="J147" s="186"/>
      <c r="K147" s="186"/>
      <c r="L147" s="186"/>
      <c r="M147" s="186"/>
      <c r="N147" s="207"/>
    </row>
    <row r="148" spans="1:14" x14ac:dyDescent="0.55000000000000004">
      <c r="A148" s="201"/>
      <c r="B148" s="186" t="s">
        <v>256</v>
      </c>
      <c r="C148" s="186"/>
      <c r="D148" s="186" t="s">
        <v>221</v>
      </c>
      <c r="E148" s="258" t="s">
        <v>222</v>
      </c>
      <c r="F148" s="200" t="s">
        <v>257</v>
      </c>
      <c r="G148" s="186"/>
      <c r="H148" s="186"/>
      <c r="I148" s="186"/>
      <c r="J148" s="186"/>
      <c r="K148" s="186"/>
      <c r="L148" s="186"/>
      <c r="M148" s="186"/>
      <c r="N148" s="207"/>
    </row>
    <row r="149" spans="1:14" x14ac:dyDescent="0.55000000000000004">
      <c r="A149" s="201"/>
      <c r="B149" s="186"/>
      <c r="C149" s="186"/>
      <c r="D149" s="186" t="s">
        <v>251</v>
      </c>
      <c r="E149" s="258" t="s">
        <v>222</v>
      </c>
      <c r="F149" s="200" t="s">
        <v>258</v>
      </c>
      <c r="G149" s="186"/>
      <c r="H149" s="186"/>
      <c r="I149" s="186"/>
      <c r="J149" s="186"/>
      <c r="K149" s="186"/>
      <c r="L149" s="186"/>
      <c r="M149" s="186"/>
      <c r="N149" s="207"/>
    </row>
    <row r="150" spans="1:14" x14ac:dyDescent="0.55000000000000004">
      <c r="A150" s="201"/>
      <c r="B150" s="186"/>
      <c r="C150" s="186"/>
      <c r="D150" s="186"/>
      <c r="E150" s="258"/>
      <c r="F150" s="200"/>
      <c r="G150" s="186"/>
      <c r="H150" s="186"/>
      <c r="I150" s="186"/>
      <c r="J150" s="186"/>
      <c r="K150" s="186"/>
      <c r="L150" s="186"/>
      <c r="M150" s="186"/>
      <c r="N150" s="207"/>
    </row>
    <row r="151" spans="1:14" x14ac:dyDescent="0.55000000000000004">
      <c r="A151" s="208" t="s">
        <v>259</v>
      </c>
      <c r="B151" s="186"/>
      <c r="C151" s="186"/>
      <c r="D151" s="186"/>
      <c r="E151" s="258"/>
      <c r="F151" s="200"/>
      <c r="G151" s="186"/>
      <c r="H151" s="186"/>
      <c r="I151" s="186"/>
      <c r="J151" s="186"/>
      <c r="K151" s="186"/>
      <c r="L151" s="186"/>
      <c r="M151" s="186"/>
      <c r="N151" s="207"/>
    </row>
    <row r="152" spans="1:14" x14ac:dyDescent="0.55000000000000004">
      <c r="A152" s="201"/>
      <c r="B152" s="186"/>
      <c r="C152" s="186"/>
      <c r="D152" s="186"/>
      <c r="E152" s="258"/>
      <c r="F152" s="200"/>
      <c r="G152" s="186"/>
      <c r="H152" s="186"/>
      <c r="I152" s="186"/>
      <c r="J152" s="186"/>
      <c r="K152" s="186"/>
      <c r="L152" s="186"/>
      <c r="M152" s="186"/>
      <c r="N152" s="207"/>
    </row>
    <row r="153" spans="1:14" x14ac:dyDescent="0.55000000000000004">
      <c r="A153" s="201"/>
      <c r="B153" s="186"/>
      <c r="C153" s="186"/>
      <c r="D153" s="186"/>
      <c r="E153" s="258"/>
      <c r="F153" s="200"/>
      <c r="G153" s="186"/>
      <c r="H153" s="186"/>
      <c r="I153" s="186"/>
      <c r="J153" s="186"/>
      <c r="K153" s="186"/>
      <c r="L153" s="186"/>
      <c r="M153" s="186"/>
      <c r="N153" s="207"/>
    </row>
    <row r="154" spans="1:14" x14ac:dyDescent="0.55000000000000004">
      <c r="A154" s="201"/>
      <c r="B154" s="186"/>
      <c r="C154" s="186"/>
      <c r="D154" s="186"/>
      <c r="E154" s="258"/>
      <c r="F154" s="200"/>
      <c r="G154" s="186"/>
      <c r="H154" s="186"/>
      <c r="I154" s="186"/>
      <c r="J154" s="186"/>
      <c r="K154" s="186"/>
      <c r="L154" s="186"/>
      <c r="M154" s="186"/>
      <c r="N154" s="207"/>
    </row>
    <row r="155" spans="1:14" x14ac:dyDescent="0.55000000000000004">
      <c r="A155" s="201"/>
      <c r="B155" s="186"/>
      <c r="C155" s="186"/>
      <c r="D155" s="186"/>
      <c r="E155" s="258"/>
      <c r="F155" s="200"/>
      <c r="G155" s="186"/>
      <c r="H155" s="186"/>
      <c r="I155" s="186"/>
      <c r="J155" s="186"/>
      <c r="K155" s="186"/>
      <c r="L155" s="186"/>
      <c r="M155" s="186"/>
      <c r="N155" s="207"/>
    </row>
    <row r="156" spans="1:14" x14ac:dyDescent="0.55000000000000004">
      <c r="A156" s="201"/>
      <c r="B156" s="186"/>
      <c r="C156" s="186"/>
      <c r="D156" s="186"/>
      <c r="E156" s="258"/>
      <c r="F156" s="200"/>
      <c r="G156" s="186"/>
      <c r="H156" s="186"/>
      <c r="I156" s="186"/>
      <c r="J156" s="186"/>
      <c r="K156" s="186"/>
      <c r="L156" s="186"/>
      <c r="M156" s="186"/>
      <c r="N156" s="207"/>
    </row>
    <row r="157" spans="1:14" x14ac:dyDescent="0.55000000000000004">
      <c r="A157" s="208" t="s">
        <v>260</v>
      </c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207"/>
    </row>
    <row r="158" spans="1:14" x14ac:dyDescent="0.55000000000000004">
      <c r="A158" s="259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207"/>
    </row>
    <row r="159" spans="1:14" x14ac:dyDescent="0.55000000000000004">
      <c r="A159" s="201"/>
      <c r="B159" s="392" t="s">
        <v>261</v>
      </c>
      <c r="C159" s="393"/>
      <c r="D159" s="260" t="s">
        <v>104</v>
      </c>
      <c r="E159" s="398" t="s">
        <v>105</v>
      </c>
      <c r="F159" s="399"/>
      <c r="G159" s="186"/>
      <c r="H159" s="186"/>
      <c r="I159" s="186"/>
      <c r="J159" s="186"/>
      <c r="K159" s="186"/>
      <c r="L159" s="186"/>
      <c r="M159" s="261"/>
      <c r="N159" s="262"/>
    </row>
    <row r="160" spans="1:14" ht="23.25" customHeight="1" x14ac:dyDescent="0.55000000000000004">
      <c r="A160" s="201"/>
      <c r="B160" s="394" t="s">
        <v>262</v>
      </c>
      <c r="C160" s="395"/>
      <c r="D160" s="263" t="s">
        <v>188</v>
      </c>
      <c r="E160" s="396" t="s">
        <v>186</v>
      </c>
      <c r="F160" s="397"/>
      <c r="G160" s="186"/>
      <c r="H160" s="186"/>
      <c r="I160" s="186"/>
      <c r="J160" s="186"/>
      <c r="K160" s="186"/>
      <c r="L160" s="186"/>
      <c r="M160" s="261"/>
      <c r="N160" s="262"/>
    </row>
    <row r="161" spans="1:14" ht="23.25" customHeight="1" x14ac:dyDescent="0.55000000000000004">
      <c r="A161" s="201"/>
      <c r="B161" s="400" t="s">
        <v>263</v>
      </c>
      <c r="C161" s="401"/>
      <c r="D161" s="211" t="s">
        <v>188</v>
      </c>
      <c r="E161" s="385" t="s">
        <v>188</v>
      </c>
      <c r="F161" s="386"/>
      <c r="G161" s="186"/>
      <c r="H161" s="186"/>
      <c r="I161" s="186"/>
      <c r="J161" s="186"/>
      <c r="K161" s="186"/>
      <c r="L161" s="186"/>
      <c r="M161" s="261"/>
      <c r="N161" s="262"/>
    </row>
    <row r="162" spans="1:14" ht="23.25" customHeight="1" x14ac:dyDescent="0.55000000000000004">
      <c r="A162" s="201"/>
      <c r="B162" s="400" t="s">
        <v>264</v>
      </c>
      <c r="C162" s="401"/>
      <c r="D162" s="211" t="s">
        <v>188</v>
      </c>
      <c r="E162" s="385" t="s">
        <v>190</v>
      </c>
      <c r="F162" s="386"/>
      <c r="G162" s="186"/>
      <c r="H162" s="186"/>
      <c r="I162" s="186"/>
      <c r="J162" s="186"/>
      <c r="K162" s="186"/>
      <c r="L162" s="186"/>
      <c r="M162" s="261"/>
      <c r="N162" s="262"/>
    </row>
    <row r="163" spans="1:14" ht="23.25" customHeight="1" x14ac:dyDescent="0.55000000000000004">
      <c r="A163" s="201"/>
      <c r="B163" s="400" t="s">
        <v>265</v>
      </c>
      <c r="C163" s="401"/>
      <c r="D163" s="211" t="s">
        <v>188</v>
      </c>
      <c r="E163" s="385" t="s">
        <v>192</v>
      </c>
      <c r="F163" s="386"/>
      <c r="G163" s="186"/>
      <c r="H163" s="186"/>
      <c r="I163" s="186"/>
      <c r="J163" s="186"/>
      <c r="K163" s="186"/>
      <c r="L163" s="186"/>
      <c r="M163" s="261"/>
      <c r="N163" s="262"/>
    </row>
    <row r="164" spans="1:14" ht="23.25" customHeight="1" x14ac:dyDescent="0.55000000000000004">
      <c r="A164" s="201"/>
      <c r="B164" s="387" t="s">
        <v>266</v>
      </c>
      <c r="C164" s="388"/>
      <c r="D164" s="212" t="s">
        <v>188</v>
      </c>
      <c r="E164" s="387" t="s">
        <v>194</v>
      </c>
      <c r="F164" s="388"/>
      <c r="G164" s="186"/>
      <c r="H164" s="186"/>
      <c r="I164" s="186"/>
      <c r="J164" s="186"/>
      <c r="K164" s="186"/>
      <c r="L164" s="186"/>
      <c r="M164" s="186"/>
      <c r="N164" s="207"/>
    </row>
    <row r="165" spans="1:14" x14ac:dyDescent="0.55000000000000004">
      <c r="A165" s="201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207"/>
    </row>
    <row r="166" spans="1:14" x14ac:dyDescent="0.55000000000000004">
      <c r="A166" s="208" t="s">
        <v>267</v>
      </c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207"/>
    </row>
    <row r="167" spans="1:14" x14ac:dyDescent="0.55000000000000004">
      <c r="A167" s="201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207"/>
    </row>
    <row r="168" spans="1:14" x14ac:dyDescent="0.55000000000000004">
      <c r="A168" s="201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207"/>
    </row>
    <row r="169" spans="1:14" x14ac:dyDescent="0.55000000000000004">
      <c r="A169" s="201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207"/>
    </row>
    <row r="170" spans="1:14" x14ac:dyDescent="0.55000000000000004">
      <c r="A170" s="193" t="s">
        <v>234</v>
      </c>
      <c r="B170" s="200" t="s">
        <v>247</v>
      </c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207"/>
    </row>
    <row r="171" spans="1:14" x14ac:dyDescent="0.55000000000000004">
      <c r="A171" s="214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</row>
    <row r="172" spans="1:14" x14ac:dyDescent="0.55000000000000004">
      <c r="A172" s="181"/>
      <c r="B172" s="186"/>
      <c r="C172" s="186"/>
      <c r="D172" s="186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</row>
    <row r="173" spans="1:14" x14ac:dyDescent="0.55000000000000004">
      <c r="A173" s="182" t="s">
        <v>268</v>
      </c>
      <c r="B173" s="264"/>
      <c r="C173" s="264"/>
      <c r="D173" s="264"/>
      <c r="E173" s="264"/>
      <c r="F173" s="205"/>
      <c r="G173" s="205"/>
      <c r="H173" s="205"/>
      <c r="I173" s="205"/>
      <c r="J173" s="205"/>
      <c r="K173" s="205"/>
      <c r="L173" s="205"/>
      <c r="M173" s="265"/>
      <c r="N173" s="266"/>
    </row>
    <row r="174" spans="1:14" x14ac:dyDescent="0.55000000000000004">
      <c r="A174" s="253"/>
      <c r="B174" s="249"/>
      <c r="C174" s="249"/>
      <c r="D174" s="249"/>
      <c r="E174" s="249"/>
      <c r="F174" s="186"/>
      <c r="G174" s="186"/>
      <c r="H174" s="186"/>
      <c r="I174" s="186"/>
      <c r="J174" s="186"/>
      <c r="K174" s="186"/>
      <c r="L174" s="186"/>
      <c r="M174" s="261"/>
      <c r="N174" s="262"/>
    </row>
    <row r="175" spans="1:14" x14ac:dyDescent="0.55000000000000004">
      <c r="A175" s="253"/>
      <c r="B175" s="267" t="s">
        <v>269</v>
      </c>
      <c r="C175" s="251" t="s">
        <v>270</v>
      </c>
      <c r="D175" s="245" t="s">
        <v>222</v>
      </c>
      <c r="E175" s="268" t="s">
        <v>271</v>
      </c>
      <c r="G175" s="186"/>
      <c r="H175" s="186"/>
      <c r="I175" s="186"/>
      <c r="J175" s="186"/>
      <c r="K175" s="186"/>
      <c r="L175" s="186"/>
      <c r="M175" s="261"/>
      <c r="N175" s="262"/>
    </row>
    <row r="176" spans="1:14" x14ac:dyDescent="0.55000000000000004">
      <c r="A176" s="201"/>
      <c r="B176" s="243"/>
      <c r="C176" s="251" t="s">
        <v>221</v>
      </c>
      <c r="D176" s="245" t="s">
        <v>222</v>
      </c>
      <c r="E176" s="268" t="s">
        <v>223</v>
      </c>
      <c r="G176" s="186"/>
      <c r="H176" s="186"/>
      <c r="I176" s="186"/>
      <c r="J176" s="186"/>
      <c r="K176" s="186"/>
      <c r="L176" s="186"/>
      <c r="M176" s="261"/>
      <c r="N176" s="262"/>
    </row>
    <row r="177" spans="1:14" x14ac:dyDescent="0.55000000000000004">
      <c r="A177" s="201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261"/>
      <c r="N177" s="262"/>
    </row>
    <row r="178" spans="1:14" x14ac:dyDescent="0.55000000000000004">
      <c r="A178" s="208" t="s">
        <v>259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261"/>
      <c r="N178" s="262"/>
    </row>
    <row r="179" spans="1:14" x14ac:dyDescent="0.55000000000000004">
      <c r="A179" s="201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261"/>
      <c r="N179" s="262"/>
    </row>
    <row r="180" spans="1:14" x14ac:dyDescent="0.55000000000000004">
      <c r="A180" s="201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261"/>
      <c r="N180" s="262"/>
    </row>
    <row r="181" spans="1:14" x14ac:dyDescent="0.55000000000000004">
      <c r="A181" s="201"/>
      <c r="B181" s="186"/>
      <c r="C181" s="186"/>
      <c r="D181" s="186"/>
      <c r="E181" s="186"/>
      <c r="F181" s="186"/>
      <c r="G181" s="186"/>
      <c r="H181" s="186"/>
      <c r="I181" s="261"/>
      <c r="J181" s="261"/>
      <c r="K181" s="261"/>
      <c r="L181" s="261"/>
      <c r="M181" s="261"/>
      <c r="N181" s="262"/>
    </row>
    <row r="182" spans="1:14" x14ac:dyDescent="0.55000000000000004">
      <c r="A182" s="201"/>
      <c r="B182" s="186"/>
      <c r="C182" s="186"/>
      <c r="D182" s="186"/>
      <c r="E182" s="186"/>
      <c r="F182" s="186"/>
      <c r="G182" s="186"/>
      <c r="H182" s="186"/>
      <c r="I182" s="261"/>
      <c r="J182" s="261"/>
      <c r="K182" s="261"/>
      <c r="L182" s="261"/>
      <c r="M182" s="261"/>
      <c r="N182" s="262"/>
    </row>
    <row r="183" spans="1:14" x14ac:dyDescent="0.55000000000000004">
      <c r="A183" s="201"/>
      <c r="B183" s="186"/>
      <c r="C183" s="186"/>
      <c r="D183" s="186"/>
      <c r="E183" s="186"/>
      <c r="F183" s="186"/>
      <c r="G183" s="186"/>
      <c r="H183" s="186"/>
      <c r="I183" s="261"/>
      <c r="J183" s="261"/>
      <c r="K183" s="261"/>
      <c r="L183" s="261"/>
      <c r="M183" s="261"/>
      <c r="N183" s="262"/>
    </row>
    <row r="184" spans="1:14" x14ac:dyDescent="0.55000000000000004">
      <c r="A184" s="208" t="s">
        <v>260</v>
      </c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261"/>
      <c r="M184" s="261"/>
      <c r="N184" s="262"/>
    </row>
    <row r="185" spans="1:14" x14ac:dyDescent="0.55000000000000004">
      <c r="A185" s="259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261"/>
      <c r="M185" s="261"/>
      <c r="N185" s="262"/>
    </row>
    <row r="186" spans="1:14" x14ac:dyDescent="0.55000000000000004">
      <c r="A186" s="201"/>
      <c r="B186" s="392" t="s">
        <v>261</v>
      </c>
      <c r="C186" s="393"/>
      <c r="D186" s="260" t="s">
        <v>104</v>
      </c>
      <c r="E186" s="398" t="s">
        <v>105</v>
      </c>
      <c r="F186" s="399"/>
      <c r="G186" s="186"/>
      <c r="H186" s="186"/>
      <c r="I186" s="186"/>
      <c r="J186" s="186"/>
      <c r="K186" s="186"/>
      <c r="L186" s="261"/>
      <c r="M186" s="261"/>
      <c r="N186" s="262"/>
    </row>
    <row r="187" spans="1:14" x14ac:dyDescent="0.55000000000000004">
      <c r="A187" s="201"/>
      <c r="B187" s="394" t="s">
        <v>294</v>
      </c>
      <c r="C187" s="395"/>
      <c r="D187" s="263" t="s">
        <v>188</v>
      </c>
      <c r="E187" s="383" t="s">
        <v>186</v>
      </c>
      <c r="F187" s="384"/>
      <c r="G187" s="186"/>
      <c r="H187" s="186"/>
      <c r="I187" s="186"/>
      <c r="J187" s="186"/>
      <c r="K187" s="186"/>
      <c r="L187" s="261"/>
      <c r="M187" s="261"/>
      <c r="N187" s="262"/>
    </row>
    <row r="188" spans="1:14" x14ac:dyDescent="0.55000000000000004">
      <c r="A188" s="201"/>
      <c r="B188" s="400" t="s">
        <v>295</v>
      </c>
      <c r="C188" s="401"/>
      <c r="D188" s="211" t="s">
        <v>188</v>
      </c>
      <c r="E188" s="385" t="s">
        <v>188</v>
      </c>
      <c r="F188" s="386"/>
      <c r="G188" s="186"/>
      <c r="H188" s="186"/>
      <c r="I188" s="186"/>
      <c r="J188" s="186"/>
      <c r="K188" s="186"/>
      <c r="L188" s="261"/>
      <c r="M188" s="261"/>
      <c r="N188" s="262"/>
    </row>
    <row r="189" spans="1:14" x14ac:dyDescent="0.55000000000000004">
      <c r="A189" s="201"/>
      <c r="B189" s="400" t="s">
        <v>296</v>
      </c>
      <c r="C189" s="401"/>
      <c r="D189" s="211" t="s">
        <v>188</v>
      </c>
      <c r="E189" s="385" t="s">
        <v>190</v>
      </c>
      <c r="F189" s="386"/>
      <c r="G189" s="186"/>
      <c r="H189" s="186"/>
      <c r="I189" s="186"/>
      <c r="J189" s="186"/>
      <c r="K189" s="186"/>
      <c r="L189" s="261"/>
      <c r="M189" s="261"/>
      <c r="N189" s="262"/>
    </row>
    <row r="190" spans="1:14" x14ac:dyDescent="0.55000000000000004">
      <c r="A190" s="201"/>
      <c r="B190" s="400" t="s">
        <v>297</v>
      </c>
      <c r="C190" s="401"/>
      <c r="D190" s="211" t="s">
        <v>188</v>
      </c>
      <c r="E190" s="385" t="s">
        <v>192</v>
      </c>
      <c r="F190" s="386"/>
      <c r="G190" s="186"/>
      <c r="H190" s="186"/>
      <c r="I190" s="186"/>
      <c r="J190" s="186"/>
      <c r="K190" s="186"/>
      <c r="L190" s="261"/>
      <c r="M190" s="261"/>
      <c r="N190" s="262"/>
    </row>
    <row r="191" spans="1:14" x14ac:dyDescent="0.55000000000000004">
      <c r="A191" s="201"/>
      <c r="B191" s="387" t="s">
        <v>298</v>
      </c>
      <c r="C191" s="388"/>
      <c r="D191" s="212" t="s">
        <v>188</v>
      </c>
      <c r="E191" s="387" t="s">
        <v>194</v>
      </c>
      <c r="F191" s="388"/>
      <c r="G191" s="186"/>
      <c r="H191" s="186"/>
      <c r="I191" s="186"/>
      <c r="J191" s="186"/>
      <c r="K191" s="186"/>
      <c r="L191" s="261"/>
      <c r="M191" s="261"/>
      <c r="N191" s="262"/>
    </row>
    <row r="192" spans="1:14" x14ac:dyDescent="0.55000000000000004">
      <c r="A192" s="201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261"/>
      <c r="M192" s="261"/>
      <c r="N192" s="262"/>
    </row>
    <row r="193" spans="1:14" x14ac:dyDescent="0.55000000000000004">
      <c r="A193" s="208" t="s">
        <v>267</v>
      </c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261"/>
      <c r="M193" s="261"/>
      <c r="N193" s="262"/>
    </row>
    <row r="194" spans="1:14" x14ac:dyDescent="0.55000000000000004">
      <c r="A194" s="201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261"/>
      <c r="M194" s="261"/>
      <c r="N194" s="262"/>
    </row>
    <row r="195" spans="1:14" x14ac:dyDescent="0.55000000000000004">
      <c r="A195" s="201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261"/>
      <c r="M195" s="261"/>
      <c r="N195" s="262"/>
    </row>
    <row r="196" spans="1:14" x14ac:dyDescent="0.55000000000000004">
      <c r="A196" s="201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261"/>
      <c r="M196" s="261"/>
      <c r="N196" s="262"/>
    </row>
    <row r="197" spans="1:14" x14ac:dyDescent="0.55000000000000004">
      <c r="A197" s="193" t="s">
        <v>234</v>
      </c>
      <c r="B197" s="200" t="s">
        <v>247</v>
      </c>
      <c r="C197" s="186"/>
      <c r="D197" s="186"/>
      <c r="E197" s="186"/>
      <c r="F197" s="186"/>
      <c r="G197" s="186"/>
      <c r="H197" s="186"/>
      <c r="I197" s="186"/>
      <c r="J197" s="186"/>
      <c r="K197" s="186"/>
      <c r="L197" s="261"/>
      <c r="M197" s="261"/>
      <c r="N197" s="262"/>
    </row>
    <row r="198" spans="1:14" x14ac:dyDescent="0.55000000000000004">
      <c r="A198" s="214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69"/>
      <c r="M198" s="269"/>
      <c r="N198" s="270"/>
    </row>
  </sheetData>
  <mergeCells count="60">
    <mergeCell ref="B191:C191"/>
    <mergeCell ref="E191:F191"/>
    <mergeCell ref="E164:F164"/>
    <mergeCell ref="B189:C189"/>
    <mergeCell ref="E189:F189"/>
    <mergeCell ref="B188:C188"/>
    <mergeCell ref="E188:F188"/>
    <mergeCell ref="E186:F186"/>
    <mergeCell ref="B190:C190"/>
    <mergeCell ref="E190:F190"/>
    <mergeCell ref="B163:C163"/>
    <mergeCell ref="B164:C164"/>
    <mergeCell ref="B186:C186"/>
    <mergeCell ref="E163:F163"/>
    <mergeCell ref="B187:C187"/>
    <mergeCell ref="E187:F187"/>
    <mergeCell ref="E162:F162"/>
    <mergeCell ref="E161:F161"/>
    <mergeCell ref="C68:E68"/>
    <mergeCell ref="C69:E69"/>
    <mergeCell ref="A113:C113"/>
    <mergeCell ref="A140:C140"/>
    <mergeCell ref="B159:C159"/>
    <mergeCell ref="B160:C160"/>
    <mergeCell ref="E160:F160"/>
    <mergeCell ref="E159:F159"/>
    <mergeCell ref="B161:C161"/>
    <mergeCell ref="B162:C162"/>
    <mergeCell ref="C67:E67"/>
    <mergeCell ref="B12:C12"/>
    <mergeCell ref="G12:H12"/>
    <mergeCell ref="B13:C13"/>
    <mergeCell ref="G13:H13"/>
    <mergeCell ref="A30:C30"/>
    <mergeCell ref="A32:C32"/>
    <mergeCell ref="E13:F13"/>
    <mergeCell ref="E12:F12"/>
    <mergeCell ref="C37:D37"/>
    <mergeCell ref="C38:D38"/>
    <mergeCell ref="C39:D39"/>
    <mergeCell ref="C40:D40"/>
    <mergeCell ref="C66:E66"/>
    <mergeCell ref="B9:C9"/>
    <mergeCell ref="G9:H9"/>
    <mergeCell ref="B10:C10"/>
    <mergeCell ref="G10:H10"/>
    <mergeCell ref="B11:C11"/>
    <mergeCell ref="G11:H11"/>
    <mergeCell ref="E11:F11"/>
    <mergeCell ref="E10:F10"/>
    <mergeCell ref="E9:F9"/>
    <mergeCell ref="A1:N1"/>
    <mergeCell ref="A3:C3"/>
    <mergeCell ref="B6:C7"/>
    <mergeCell ref="G6:H7"/>
    <mergeCell ref="B8:C8"/>
    <mergeCell ref="G8:H8"/>
    <mergeCell ref="D6:F6"/>
    <mergeCell ref="E8:F8"/>
    <mergeCell ref="E7:F7"/>
  </mergeCells>
  <pageMargins left="0.70866141732283472" right="0.15748031496062992" top="0.78740157480314965" bottom="0.59055118110236227" header="0.11811023622047245" footer="0.11811023622047245"/>
  <pageSetup paperSize="9" orientation="landscape" r:id="rId1"/>
  <headerFooter alignWithMargins="0">
    <oddHeader>&amp;Cหน้าที่ &amp;P&amp;R&amp;A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2:BD163"/>
  <sheetViews>
    <sheetView view="pageBreakPreview" topLeftCell="A7" zoomScale="60" zoomScaleNormal="70" zoomScalePageLayoutView="70" workbookViewId="0">
      <selection activeCell="C72" sqref="C72"/>
    </sheetView>
  </sheetViews>
  <sheetFormatPr defaultColWidth="9.140625" defaultRowHeight="24" x14ac:dyDescent="0.55000000000000004"/>
  <cols>
    <col min="1" max="1" width="5.5703125" style="6" customWidth="1"/>
    <col min="2" max="2" width="9.85546875" style="125" customWidth="1"/>
    <col min="3" max="4" width="17.5703125" style="6" customWidth="1"/>
    <col min="5" max="7" width="5" style="6" bestFit="1" customWidth="1"/>
    <col min="8" max="9" width="4.28515625" style="6" customWidth="1"/>
    <col min="10" max="10" width="5.140625" style="8" customWidth="1"/>
    <col min="11" max="52" width="4.28515625" style="8" customWidth="1"/>
    <col min="53" max="53" width="6" style="8" customWidth="1"/>
    <col min="54" max="54" width="4.28515625" style="8" customWidth="1"/>
    <col min="55" max="55" width="4.85546875" style="8" bestFit="1" customWidth="1"/>
    <col min="56" max="56" width="8.42578125" style="6" customWidth="1"/>
    <col min="57" max="57" width="3.5703125" style="10" customWidth="1"/>
    <col min="58" max="16384" width="9.140625" style="10"/>
  </cols>
  <sheetData>
    <row r="2" spans="1:56" x14ac:dyDescent="0.55000000000000004">
      <c r="BA2" s="9" t="s">
        <v>293</v>
      </c>
    </row>
    <row r="3" spans="1:56" s="30" customFormat="1" ht="27.75" customHeight="1" x14ac:dyDescent="0.5">
      <c r="A3" s="362" t="s">
        <v>274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</row>
    <row r="4" spans="1:56" s="30" customFormat="1" ht="27.75" customHeight="1" x14ac:dyDescent="0.5">
      <c r="A4" s="362" t="e">
        <f>#REF!</f>
        <v>#REF!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</row>
    <row r="5" spans="1:56" s="30" customFormat="1" ht="27.75" customHeight="1" x14ac:dyDescent="0.5">
      <c r="A5" s="362" t="e">
        <f>#REF!</f>
        <v>#REF!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</row>
    <row r="6" spans="1:56" s="30" customFormat="1" ht="5.25" customHeight="1" x14ac:dyDescent="0.5">
      <c r="A6" s="116"/>
      <c r="B6" s="126"/>
      <c r="C6" s="116"/>
      <c r="D6" s="138"/>
      <c r="E6" s="138"/>
      <c r="F6" s="138"/>
      <c r="G6" s="138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62"/>
      <c r="AY6" s="162"/>
      <c r="AZ6" s="116"/>
      <c r="BA6" s="116"/>
      <c r="BB6" s="116"/>
      <c r="BC6" s="116"/>
      <c r="BD6" s="116"/>
    </row>
    <row r="7" spans="1:56" s="31" customFormat="1" ht="28.5" customHeight="1" x14ac:dyDescent="0.5">
      <c r="A7" s="424" t="s">
        <v>3</v>
      </c>
      <c r="B7" s="405" t="s">
        <v>173</v>
      </c>
      <c r="C7" s="424" t="s">
        <v>4</v>
      </c>
      <c r="D7" s="421" t="s">
        <v>160</v>
      </c>
      <c r="E7" s="426" t="s">
        <v>275</v>
      </c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</row>
    <row r="8" spans="1:56" s="31" customFormat="1" ht="21.4" customHeight="1" x14ac:dyDescent="0.5">
      <c r="A8" s="425"/>
      <c r="B8" s="406"/>
      <c r="C8" s="425"/>
      <c r="D8" s="422"/>
      <c r="E8" s="427" t="s">
        <v>61</v>
      </c>
      <c r="F8" s="427"/>
      <c r="G8" s="413" t="s">
        <v>2</v>
      </c>
      <c r="H8" s="413" t="s">
        <v>62</v>
      </c>
      <c r="I8" s="415" t="s">
        <v>63</v>
      </c>
      <c r="J8" s="415" t="s">
        <v>64</v>
      </c>
      <c r="K8" s="415" t="s">
        <v>65</v>
      </c>
      <c r="L8" s="413" t="s">
        <v>66</v>
      </c>
      <c r="M8" s="413" t="s">
        <v>67</v>
      </c>
      <c r="N8" s="413" t="s">
        <v>68</v>
      </c>
      <c r="O8" s="415" t="s">
        <v>69</v>
      </c>
      <c r="P8" s="415" t="s">
        <v>70</v>
      </c>
      <c r="Q8" s="415" t="s">
        <v>71</v>
      </c>
      <c r="R8" s="415" t="s">
        <v>72</v>
      </c>
      <c r="S8" s="415" t="s">
        <v>73</v>
      </c>
      <c r="T8" s="415" t="s">
        <v>74</v>
      </c>
      <c r="U8" s="415" t="s">
        <v>75</v>
      </c>
      <c r="V8" s="415" t="s">
        <v>76</v>
      </c>
      <c r="W8" s="415" t="s">
        <v>77</v>
      </c>
      <c r="X8" s="415" t="s">
        <v>78</v>
      </c>
      <c r="Y8" s="420" t="s">
        <v>79</v>
      </c>
      <c r="Z8" s="415" t="s">
        <v>80</v>
      </c>
      <c r="AA8" s="415" t="s">
        <v>81</v>
      </c>
      <c r="AB8" s="415" t="s">
        <v>82</v>
      </c>
      <c r="AC8" s="413" t="s">
        <v>83</v>
      </c>
      <c r="AD8" s="413" t="s">
        <v>84</v>
      </c>
      <c r="AE8" s="413" t="s">
        <v>85</v>
      </c>
      <c r="AF8" s="413" t="s">
        <v>86</v>
      </c>
      <c r="AG8" s="413" t="s">
        <v>87</v>
      </c>
      <c r="AH8" s="413" t="s">
        <v>88</v>
      </c>
      <c r="AI8" s="413" t="s">
        <v>89</v>
      </c>
      <c r="AJ8" s="413" t="s">
        <v>90</v>
      </c>
      <c r="AK8" s="413" t="s">
        <v>91</v>
      </c>
      <c r="AL8" s="413" t="s">
        <v>92</v>
      </c>
      <c r="AM8" s="413" t="s">
        <v>93</v>
      </c>
      <c r="AN8" s="413" t="s">
        <v>94</v>
      </c>
      <c r="AO8" s="413" t="s">
        <v>95</v>
      </c>
      <c r="AP8" s="413" t="s">
        <v>96</v>
      </c>
      <c r="AQ8" s="413" t="s">
        <v>97</v>
      </c>
      <c r="AR8" s="413" t="s">
        <v>98</v>
      </c>
      <c r="AS8" s="413" t="s">
        <v>99</v>
      </c>
      <c r="AT8" s="413" t="s">
        <v>100</v>
      </c>
      <c r="AU8" s="413" t="s">
        <v>101</v>
      </c>
      <c r="AV8" s="413" t="s">
        <v>102</v>
      </c>
      <c r="AW8" s="419" t="s">
        <v>159</v>
      </c>
      <c r="AX8" s="402" t="s">
        <v>176</v>
      </c>
      <c r="AY8" s="402" t="s">
        <v>177</v>
      </c>
      <c r="AZ8" s="402" t="s">
        <v>178</v>
      </c>
      <c r="BA8" s="412" t="s">
        <v>103</v>
      </c>
    </row>
    <row r="9" spans="1:56" s="31" customFormat="1" x14ac:dyDescent="0.5">
      <c r="A9" s="425"/>
      <c r="B9" s="406"/>
      <c r="C9" s="425"/>
      <c r="D9" s="422"/>
      <c r="E9" s="420" t="s">
        <v>104</v>
      </c>
      <c r="F9" s="420" t="s">
        <v>105</v>
      </c>
      <c r="G9" s="413"/>
      <c r="H9" s="413"/>
      <c r="I9" s="415"/>
      <c r="J9" s="415"/>
      <c r="K9" s="415"/>
      <c r="L9" s="413"/>
      <c r="M9" s="413"/>
      <c r="N9" s="413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20"/>
      <c r="Z9" s="415"/>
      <c r="AA9" s="415"/>
      <c r="AB9" s="415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4"/>
      <c r="AN9" s="413"/>
      <c r="AO9" s="414"/>
      <c r="AP9" s="413"/>
      <c r="AQ9" s="413"/>
      <c r="AR9" s="413"/>
      <c r="AS9" s="413"/>
      <c r="AT9" s="413"/>
      <c r="AU9" s="413"/>
      <c r="AV9" s="413"/>
      <c r="AW9" s="419"/>
      <c r="AX9" s="403"/>
      <c r="AY9" s="403"/>
      <c r="AZ9" s="403"/>
      <c r="BA9" s="412"/>
    </row>
    <row r="10" spans="1:56" s="31" customFormat="1" x14ac:dyDescent="0.5">
      <c r="A10" s="425"/>
      <c r="B10" s="406"/>
      <c r="C10" s="425"/>
      <c r="D10" s="422"/>
      <c r="E10" s="420"/>
      <c r="F10" s="420"/>
      <c r="G10" s="413"/>
      <c r="H10" s="413"/>
      <c r="I10" s="415"/>
      <c r="J10" s="415"/>
      <c r="K10" s="415"/>
      <c r="L10" s="413"/>
      <c r="M10" s="413"/>
      <c r="N10" s="413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20"/>
      <c r="Z10" s="415"/>
      <c r="AA10" s="415"/>
      <c r="AB10" s="415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4"/>
      <c r="AN10" s="413"/>
      <c r="AO10" s="414"/>
      <c r="AP10" s="413"/>
      <c r="AQ10" s="413"/>
      <c r="AR10" s="413"/>
      <c r="AS10" s="413"/>
      <c r="AT10" s="413"/>
      <c r="AU10" s="413"/>
      <c r="AV10" s="413"/>
      <c r="AW10" s="419"/>
      <c r="AX10" s="403"/>
      <c r="AY10" s="403"/>
      <c r="AZ10" s="403"/>
      <c r="BA10" s="412"/>
      <c r="BC10" s="408" t="s">
        <v>122</v>
      </c>
      <c r="BD10" s="409"/>
    </row>
    <row r="11" spans="1:56" s="31" customFormat="1" x14ac:dyDescent="0.5">
      <c r="A11" s="425"/>
      <c r="B11" s="406"/>
      <c r="C11" s="425"/>
      <c r="D11" s="422"/>
      <c r="E11" s="420"/>
      <c r="F11" s="420"/>
      <c r="G11" s="413"/>
      <c r="H11" s="413"/>
      <c r="I11" s="415"/>
      <c r="J11" s="415"/>
      <c r="K11" s="415"/>
      <c r="L11" s="413"/>
      <c r="M11" s="413"/>
      <c r="N11" s="413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20"/>
      <c r="Z11" s="415"/>
      <c r="AA11" s="415"/>
      <c r="AB11" s="415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4"/>
      <c r="AN11" s="413"/>
      <c r="AO11" s="414"/>
      <c r="AP11" s="413"/>
      <c r="AQ11" s="413"/>
      <c r="AR11" s="413"/>
      <c r="AS11" s="413"/>
      <c r="AT11" s="413"/>
      <c r="AU11" s="413"/>
      <c r="AV11" s="413"/>
      <c r="AW11" s="419"/>
      <c r="AX11" s="403"/>
      <c r="AY11" s="403"/>
      <c r="AZ11" s="403"/>
      <c r="BA11" s="412"/>
      <c r="BC11" s="410" t="s">
        <v>123</v>
      </c>
      <c r="BD11" s="411"/>
    </row>
    <row r="12" spans="1:56" s="31" customFormat="1" ht="21.4" customHeight="1" x14ac:dyDescent="0.5">
      <c r="A12" s="425"/>
      <c r="B12" s="407"/>
      <c r="C12" s="425"/>
      <c r="D12" s="423"/>
      <c r="E12" s="420"/>
      <c r="F12" s="420"/>
      <c r="G12" s="413"/>
      <c r="H12" s="413"/>
      <c r="I12" s="415"/>
      <c r="J12" s="415"/>
      <c r="K12" s="415"/>
      <c r="L12" s="413"/>
      <c r="M12" s="413"/>
      <c r="N12" s="413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20"/>
      <c r="Z12" s="415"/>
      <c r="AA12" s="415"/>
      <c r="AB12" s="415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4"/>
      <c r="AN12" s="413"/>
      <c r="AO12" s="414"/>
      <c r="AP12" s="413"/>
      <c r="AQ12" s="413"/>
      <c r="AR12" s="413"/>
      <c r="AS12" s="413"/>
      <c r="AT12" s="413"/>
      <c r="AU12" s="413"/>
      <c r="AV12" s="413"/>
      <c r="AW12" s="419"/>
      <c r="AX12" s="404"/>
      <c r="AY12" s="404"/>
      <c r="AZ12" s="404"/>
      <c r="BA12" s="412"/>
      <c r="BC12" s="118" t="s">
        <v>124</v>
      </c>
      <c r="BD12" s="85" t="s">
        <v>125</v>
      </c>
    </row>
    <row r="13" spans="1:56" x14ac:dyDescent="0.55000000000000004">
      <c r="A13" s="13">
        <v>1</v>
      </c>
      <c r="B13" s="133" t="s">
        <v>309</v>
      </c>
      <c r="C13" s="14" t="s">
        <v>310</v>
      </c>
      <c r="D13" s="14" t="s">
        <v>303</v>
      </c>
      <c r="E13" s="15"/>
      <c r="F13" s="15"/>
      <c r="G13" s="16"/>
      <c r="H13" s="16"/>
      <c r="I13" s="16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4"/>
      <c r="AY13" s="164"/>
      <c r="AZ13" s="77"/>
      <c r="BA13" s="17">
        <v>1</v>
      </c>
      <c r="BB13" s="10"/>
      <c r="BC13" s="86" t="e">
        <f>BA13-#REF!</f>
        <v>#REF!</v>
      </c>
      <c r="BD13" s="87" t="e">
        <f>IF(BC13=0,"ถูกต้อง","ไม่ถูก")</f>
        <v>#REF!</v>
      </c>
    </row>
    <row r="14" spans="1:56" x14ac:dyDescent="0.55000000000000004">
      <c r="A14" s="18">
        <v>2</v>
      </c>
      <c r="B14" s="128" t="s">
        <v>314</v>
      </c>
      <c r="C14" s="19" t="s">
        <v>315</v>
      </c>
      <c r="D14" s="19" t="s">
        <v>303</v>
      </c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165"/>
      <c r="AY14" s="165"/>
      <c r="AZ14" s="78"/>
      <c r="BA14" s="17">
        <v>0</v>
      </c>
      <c r="BB14" s="10"/>
      <c r="BC14" s="86" t="e">
        <f>BA14-#REF!</f>
        <v>#REF!</v>
      </c>
      <c r="BD14" s="87" t="e">
        <f t="shared" ref="BD14:BD57" si="0">IF(BC14=0,"ถูกต้อง","ไม่ถูก")</f>
        <v>#REF!</v>
      </c>
    </row>
    <row r="15" spans="1:56" x14ac:dyDescent="0.55000000000000004">
      <c r="A15" s="18">
        <v>3</v>
      </c>
      <c r="B15" s="128" t="s">
        <v>316</v>
      </c>
      <c r="C15" s="19" t="s">
        <v>317</v>
      </c>
      <c r="D15" s="19" t="s">
        <v>303</v>
      </c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165"/>
      <c r="AY15" s="165"/>
      <c r="AZ15" s="78"/>
      <c r="BA15" s="17">
        <v>0</v>
      </c>
      <c r="BB15" s="10"/>
      <c r="BC15" s="86" t="e">
        <f>BA15-#REF!</f>
        <v>#REF!</v>
      </c>
      <c r="BD15" s="87" t="e">
        <f t="shared" si="0"/>
        <v>#REF!</v>
      </c>
    </row>
    <row r="16" spans="1:56" x14ac:dyDescent="0.55000000000000004">
      <c r="A16" s="18">
        <v>4</v>
      </c>
      <c r="B16" s="128" t="s">
        <v>318</v>
      </c>
      <c r="C16" s="19" t="s">
        <v>319</v>
      </c>
      <c r="D16" s="19" t="s">
        <v>303</v>
      </c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>
        <v>1</v>
      </c>
      <c r="AW16" s="21"/>
      <c r="AX16" s="165"/>
      <c r="AY16" s="165"/>
      <c r="AZ16" s="78"/>
      <c r="BA16" s="17">
        <v>1</v>
      </c>
      <c r="BB16" s="10"/>
      <c r="BC16" s="86" t="e">
        <f>BA16-#REF!</f>
        <v>#REF!</v>
      </c>
      <c r="BD16" s="87" t="e">
        <f t="shared" si="0"/>
        <v>#REF!</v>
      </c>
    </row>
    <row r="17" spans="1:56" x14ac:dyDescent="0.55000000000000004">
      <c r="A17" s="18">
        <v>5</v>
      </c>
      <c r="B17" s="128" t="s">
        <v>320</v>
      </c>
      <c r="C17" s="19" t="s">
        <v>321</v>
      </c>
      <c r="D17" s="19" t="s">
        <v>303</v>
      </c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165"/>
      <c r="AY17" s="165"/>
      <c r="AZ17" s="78"/>
      <c r="BA17" s="17">
        <v>0</v>
      </c>
      <c r="BB17" s="10"/>
      <c r="BC17" s="86" t="e">
        <f>BA17-#REF!</f>
        <v>#REF!</v>
      </c>
      <c r="BD17" s="87" t="e">
        <f t="shared" si="0"/>
        <v>#REF!</v>
      </c>
    </row>
    <row r="18" spans="1:56" x14ac:dyDescent="0.55000000000000004">
      <c r="A18" s="18">
        <v>6</v>
      </c>
      <c r="B18" s="128" t="s">
        <v>322</v>
      </c>
      <c r="C18" s="19" t="s">
        <v>323</v>
      </c>
      <c r="D18" s="19" t="s">
        <v>303</v>
      </c>
      <c r="E18" s="20"/>
      <c r="F18" s="20"/>
      <c r="G18" s="21"/>
      <c r="H18" s="21"/>
      <c r="I18" s="21"/>
      <c r="J18" s="21"/>
      <c r="K18" s="21"/>
      <c r="L18" s="21"/>
      <c r="M18" s="21"/>
      <c r="N18" s="21"/>
      <c r="O18" s="21">
        <v>1</v>
      </c>
      <c r="P18" s="21">
        <v>1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165"/>
      <c r="AY18" s="165"/>
      <c r="AZ18" s="78"/>
      <c r="BA18" s="17">
        <v>2</v>
      </c>
      <c r="BB18" s="10"/>
      <c r="BC18" s="86" t="e">
        <f>BA18-#REF!</f>
        <v>#REF!</v>
      </c>
      <c r="BD18" s="87" t="e">
        <f t="shared" si="0"/>
        <v>#REF!</v>
      </c>
    </row>
    <row r="19" spans="1:56" x14ac:dyDescent="0.55000000000000004">
      <c r="A19" s="18">
        <v>7</v>
      </c>
      <c r="B19" s="128" t="s">
        <v>324</v>
      </c>
      <c r="C19" s="19" t="s">
        <v>325</v>
      </c>
      <c r="D19" s="19" t="s">
        <v>303</v>
      </c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165"/>
      <c r="AY19" s="165"/>
      <c r="AZ19" s="78"/>
      <c r="BA19" s="17">
        <v>0</v>
      </c>
      <c r="BB19" s="10"/>
      <c r="BC19" s="86" t="e">
        <f>BA19-#REF!</f>
        <v>#REF!</v>
      </c>
      <c r="BD19" s="87" t="e">
        <f t="shared" si="0"/>
        <v>#REF!</v>
      </c>
    </row>
    <row r="20" spans="1:56" x14ac:dyDescent="0.55000000000000004">
      <c r="A20" s="18">
        <v>8</v>
      </c>
      <c r="B20" s="128" t="s">
        <v>327</v>
      </c>
      <c r="C20" s="19" t="s">
        <v>328</v>
      </c>
      <c r="D20" s="19" t="s">
        <v>303</v>
      </c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165"/>
      <c r="AY20" s="165"/>
      <c r="AZ20" s="78"/>
      <c r="BA20" s="17">
        <v>0</v>
      </c>
      <c r="BB20" s="10"/>
      <c r="BC20" s="86" t="e">
        <f>BA20-#REF!</f>
        <v>#REF!</v>
      </c>
      <c r="BD20" s="87" t="e">
        <f t="shared" si="0"/>
        <v>#REF!</v>
      </c>
    </row>
    <row r="21" spans="1:56" x14ac:dyDescent="0.55000000000000004">
      <c r="A21" s="18">
        <v>9</v>
      </c>
      <c r="B21" s="128" t="s">
        <v>329</v>
      </c>
      <c r="C21" s="19" t="s">
        <v>330</v>
      </c>
      <c r="D21" s="19" t="s">
        <v>303</v>
      </c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165"/>
      <c r="AY21" s="165"/>
      <c r="AZ21" s="78"/>
      <c r="BA21" s="17">
        <v>0</v>
      </c>
      <c r="BB21" s="10"/>
      <c r="BC21" s="86" t="e">
        <f>BA21-#REF!</f>
        <v>#REF!</v>
      </c>
      <c r="BD21" s="87" t="e">
        <f t="shared" si="0"/>
        <v>#REF!</v>
      </c>
    </row>
    <row r="22" spans="1:56" x14ac:dyDescent="0.55000000000000004">
      <c r="A22" s="18">
        <v>10</v>
      </c>
      <c r="B22" s="128" t="s">
        <v>331</v>
      </c>
      <c r="C22" s="19" t="s">
        <v>332</v>
      </c>
      <c r="D22" s="19" t="s">
        <v>303</v>
      </c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165"/>
      <c r="AY22" s="165"/>
      <c r="AZ22" s="78"/>
      <c r="BA22" s="17">
        <v>0</v>
      </c>
      <c r="BB22" s="10"/>
      <c r="BC22" s="86" t="e">
        <f>BA22-#REF!</f>
        <v>#REF!</v>
      </c>
      <c r="BD22" s="87" t="e">
        <f t="shared" si="0"/>
        <v>#REF!</v>
      </c>
    </row>
    <row r="23" spans="1:56" x14ac:dyDescent="0.55000000000000004">
      <c r="A23" s="18">
        <v>11</v>
      </c>
      <c r="B23" s="128" t="s">
        <v>335</v>
      </c>
      <c r="C23" s="19" t="s">
        <v>336</v>
      </c>
      <c r="D23" s="19" t="s">
        <v>303</v>
      </c>
      <c r="E23" s="20">
        <v>1</v>
      </c>
      <c r="F23" s="20"/>
      <c r="G23" s="21"/>
      <c r="H23" s="21">
        <v>1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>
        <v>1</v>
      </c>
      <c r="AR23" s="21"/>
      <c r="AS23" s="21"/>
      <c r="AT23" s="21"/>
      <c r="AU23" s="21"/>
      <c r="AV23" s="21"/>
      <c r="AW23" s="21"/>
      <c r="AX23" s="165"/>
      <c r="AY23" s="165"/>
      <c r="AZ23" s="78"/>
      <c r="BA23" s="17">
        <v>3</v>
      </c>
      <c r="BB23" s="10"/>
      <c r="BC23" s="86" t="e">
        <f>BA23-#REF!</f>
        <v>#REF!</v>
      </c>
      <c r="BD23" s="87" t="e">
        <f t="shared" si="0"/>
        <v>#REF!</v>
      </c>
    </row>
    <row r="24" spans="1:56" x14ac:dyDescent="0.55000000000000004">
      <c r="A24" s="18">
        <v>12</v>
      </c>
      <c r="B24" s="128" t="s">
        <v>337</v>
      </c>
      <c r="C24" s="19" t="s">
        <v>338</v>
      </c>
      <c r="D24" s="19" t="s">
        <v>303</v>
      </c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165"/>
      <c r="AY24" s="165"/>
      <c r="AZ24" s="78"/>
      <c r="BA24" s="17">
        <v>0</v>
      </c>
      <c r="BB24" s="10"/>
      <c r="BC24" s="86" t="e">
        <f>BA24-#REF!</f>
        <v>#REF!</v>
      </c>
      <c r="BD24" s="87" t="e">
        <f t="shared" si="0"/>
        <v>#REF!</v>
      </c>
    </row>
    <row r="25" spans="1:56" x14ac:dyDescent="0.55000000000000004">
      <c r="A25" s="18">
        <v>13</v>
      </c>
      <c r="B25" s="128" t="s">
        <v>339</v>
      </c>
      <c r="C25" s="19" t="s">
        <v>340</v>
      </c>
      <c r="D25" s="19" t="s">
        <v>303</v>
      </c>
      <c r="E25" s="20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165"/>
      <c r="AY25" s="165"/>
      <c r="AZ25" s="78"/>
      <c r="BA25" s="17">
        <v>0</v>
      </c>
      <c r="BB25" s="10"/>
      <c r="BC25" s="86" t="e">
        <f>BA25-#REF!</f>
        <v>#REF!</v>
      </c>
      <c r="BD25" s="87" t="e">
        <f t="shared" si="0"/>
        <v>#REF!</v>
      </c>
    </row>
    <row r="26" spans="1:56" x14ac:dyDescent="0.55000000000000004">
      <c r="A26" s="18">
        <v>14</v>
      </c>
      <c r="B26" s="128" t="s">
        <v>341</v>
      </c>
      <c r="C26" s="19" t="s">
        <v>342</v>
      </c>
      <c r="D26" s="19" t="s">
        <v>303</v>
      </c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165"/>
      <c r="AY26" s="165"/>
      <c r="AZ26" s="78"/>
      <c r="BA26" s="17">
        <v>0</v>
      </c>
      <c r="BB26" s="10"/>
      <c r="BC26" s="86" t="e">
        <f>BA26-#REF!</f>
        <v>#REF!</v>
      </c>
      <c r="BD26" s="87" t="e">
        <f t="shared" si="0"/>
        <v>#REF!</v>
      </c>
    </row>
    <row r="27" spans="1:56" x14ac:dyDescent="0.55000000000000004">
      <c r="A27" s="18">
        <v>15</v>
      </c>
      <c r="B27" s="128" t="s">
        <v>343</v>
      </c>
      <c r="C27" s="19" t="s">
        <v>344</v>
      </c>
      <c r="D27" s="19" t="s">
        <v>303</v>
      </c>
      <c r="E27" s="20"/>
      <c r="F27" s="20"/>
      <c r="G27" s="21"/>
      <c r="H27" s="21">
        <v>1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>
        <v>1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165"/>
      <c r="AY27" s="165"/>
      <c r="AZ27" s="78"/>
      <c r="BA27" s="17">
        <v>2</v>
      </c>
      <c r="BB27" s="10"/>
      <c r="BC27" s="86" t="e">
        <f>BA27-#REF!</f>
        <v>#REF!</v>
      </c>
      <c r="BD27" s="87" t="e">
        <f t="shared" si="0"/>
        <v>#REF!</v>
      </c>
    </row>
    <row r="28" spans="1:56" x14ac:dyDescent="0.55000000000000004">
      <c r="A28" s="18">
        <v>16</v>
      </c>
      <c r="B28" s="128" t="s">
        <v>345</v>
      </c>
      <c r="C28" s="19" t="s">
        <v>346</v>
      </c>
      <c r="D28" s="19" t="s">
        <v>303</v>
      </c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165"/>
      <c r="AY28" s="165"/>
      <c r="AZ28" s="78"/>
      <c r="BA28" s="17">
        <v>0</v>
      </c>
      <c r="BB28" s="10"/>
      <c r="BC28" s="86" t="e">
        <f>BA28-#REF!</f>
        <v>#REF!</v>
      </c>
      <c r="BD28" s="87" t="e">
        <f t="shared" si="0"/>
        <v>#REF!</v>
      </c>
    </row>
    <row r="29" spans="1:56" x14ac:dyDescent="0.55000000000000004">
      <c r="A29" s="18">
        <v>17</v>
      </c>
      <c r="B29" s="128" t="s">
        <v>347</v>
      </c>
      <c r="C29" s="19" t="s">
        <v>348</v>
      </c>
      <c r="D29" s="19" t="s">
        <v>303</v>
      </c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165"/>
      <c r="AY29" s="165"/>
      <c r="AZ29" s="78"/>
      <c r="BA29" s="17">
        <v>0</v>
      </c>
      <c r="BB29" s="10"/>
      <c r="BC29" s="86" t="e">
        <f>BA29-#REF!</f>
        <v>#REF!</v>
      </c>
      <c r="BD29" s="87" t="e">
        <f t="shared" si="0"/>
        <v>#REF!</v>
      </c>
    </row>
    <row r="30" spans="1:56" x14ac:dyDescent="0.55000000000000004">
      <c r="A30" s="18">
        <v>18</v>
      </c>
      <c r="B30" s="128" t="s">
        <v>350</v>
      </c>
      <c r="C30" s="19" t="s">
        <v>351</v>
      </c>
      <c r="D30" s="19" t="s">
        <v>303</v>
      </c>
      <c r="E30" s="20">
        <v>1</v>
      </c>
      <c r="F30" s="20"/>
      <c r="G30" s="21"/>
      <c r="H30" s="21">
        <v>1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165"/>
      <c r="AY30" s="165"/>
      <c r="AZ30" s="78"/>
      <c r="BA30" s="17">
        <v>2</v>
      </c>
      <c r="BB30" s="10"/>
      <c r="BC30" s="86" t="e">
        <f>BA30-#REF!</f>
        <v>#REF!</v>
      </c>
      <c r="BD30" s="87" t="e">
        <f t="shared" si="0"/>
        <v>#REF!</v>
      </c>
    </row>
    <row r="31" spans="1:56" x14ac:dyDescent="0.55000000000000004">
      <c r="A31" s="18">
        <v>19</v>
      </c>
      <c r="B31" s="128" t="s">
        <v>552</v>
      </c>
      <c r="C31" s="19" t="s">
        <v>553</v>
      </c>
      <c r="D31" s="19" t="s">
        <v>303</v>
      </c>
      <c r="E31" s="20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165"/>
      <c r="AY31" s="165"/>
      <c r="AZ31" s="78"/>
      <c r="BA31" s="17">
        <v>0</v>
      </c>
      <c r="BB31" s="10"/>
      <c r="BC31" s="86" t="e">
        <f>BA31-#REF!</f>
        <v>#REF!</v>
      </c>
      <c r="BD31" s="87" t="e">
        <f t="shared" si="0"/>
        <v>#REF!</v>
      </c>
    </row>
    <row r="32" spans="1:56" x14ac:dyDescent="0.55000000000000004">
      <c r="A32" s="18">
        <v>20</v>
      </c>
      <c r="B32" s="128" t="s">
        <v>352</v>
      </c>
      <c r="C32" s="19" t="s">
        <v>353</v>
      </c>
      <c r="D32" s="19" t="s">
        <v>303</v>
      </c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165"/>
      <c r="AY32" s="165"/>
      <c r="AZ32" s="78"/>
      <c r="BA32" s="17">
        <v>0</v>
      </c>
      <c r="BB32" s="10"/>
      <c r="BC32" s="86" t="e">
        <f>BA32-#REF!</f>
        <v>#REF!</v>
      </c>
      <c r="BD32" s="87" t="e">
        <f t="shared" si="0"/>
        <v>#REF!</v>
      </c>
    </row>
    <row r="33" spans="1:56" x14ac:dyDescent="0.55000000000000004">
      <c r="A33" s="18">
        <v>21</v>
      </c>
      <c r="B33" s="128" t="s">
        <v>355</v>
      </c>
      <c r="C33" s="19" t="s">
        <v>356</v>
      </c>
      <c r="D33" s="19" t="s">
        <v>303</v>
      </c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165"/>
      <c r="AY33" s="165"/>
      <c r="AZ33" s="78"/>
      <c r="BA33" s="17">
        <v>0</v>
      </c>
      <c r="BB33" s="10"/>
      <c r="BC33" s="86" t="e">
        <f>BA33-#REF!</f>
        <v>#REF!</v>
      </c>
      <c r="BD33" s="87" t="e">
        <f t="shared" si="0"/>
        <v>#REF!</v>
      </c>
    </row>
    <row r="34" spans="1:56" x14ac:dyDescent="0.55000000000000004">
      <c r="A34" s="18">
        <v>22</v>
      </c>
      <c r="B34" s="128" t="s">
        <v>357</v>
      </c>
      <c r="C34" s="19" t="s">
        <v>358</v>
      </c>
      <c r="D34" s="19" t="s">
        <v>303</v>
      </c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>
        <v>1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165"/>
      <c r="AY34" s="165"/>
      <c r="AZ34" s="78"/>
      <c r="BA34" s="17">
        <v>1</v>
      </c>
      <c r="BB34" s="10"/>
      <c r="BC34" s="86" t="e">
        <f>BA34-#REF!</f>
        <v>#REF!</v>
      </c>
      <c r="BD34" s="87" t="e">
        <f t="shared" si="0"/>
        <v>#REF!</v>
      </c>
    </row>
    <row r="35" spans="1:56" x14ac:dyDescent="0.55000000000000004">
      <c r="A35" s="18">
        <v>23</v>
      </c>
      <c r="B35" s="128" t="s">
        <v>359</v>
      </c>
      <c r="C35" s="19" t="s">
        <v>360</v>
      </c>
      <c r="D35" s="19" t="s">
        <v>303</v>
      </c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>
        <v>1</v>
      </c>
      <c r="AP35" s="21"/>
      <c r="AQ35" s="21"/>
      <c r="AR35" s="21"/>
      <c r="AS35" s="21"/>
      <c r="AT35" s="21"/>
      <c r="AU35" s="21"/>
      <c r="AV35" s="21"/>
      <c r="AW35" s="21"/>
      <c r="AX35" s="165"/>
      <c r="AY35" s="165"/>
      <c r="AZ35" s="78"/>
      <c r="BA35" s="17">
        <v>1</v>
      </c>
      <c r="BB35" s="10"/>
      <c r="BC35" s="86" t="e">
        <f>BA35-#REF!</f>
        <v>#REF!</v>
      </c>
      <c r="BD35" s="87" t="e">
        <f t="shared" si="0"/>
        <v>#REF!</v>
      </c>
    </row>
    <row r="36" spans="1:56" x14ac:dyDescent="0.55000000000000004">
      <c r="A36" s="18">
        <v>24</v>
      </c>
      <c r="B36" s="128" t="s">
        <v>361</v>
      </c>
      <c r="C36" s="19" t="s">
        <v>362</v>
      </c>
      <c r="D36" s="19" t="s">
        <v>303</v>
      </c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165"/>
      <c r="AY36" s="165"/>
      <c r="AZ36" s="78"/>
      <c r="BA36" s="17">
        <v>0</v>
      </c>
      <c r="BB36" s="10"/>
      <c r="BC36" s="86" t="e">
        <f>BA36-#REF!</f>
        <v>#REF!</v>
      </c>
      <c r="BD36" s="87" t="e">
        <f t="shared" si="0"/>
        <v>#REF!</v>
      </c>
    </row>
    <row r="37" spans="1:56" x14ac:dyDescent="0.55000000000000004">
      <c r="A37" s="18">
        <v>25</v>
      </c>
      <c r="B37" s="128" t="s">
        <v>299</v>
      </c>
      <c r="C37" s="19" t="s">
        <v>363</v>
      </c>
      <c r="D37" s="19" t="s">
        <v>303</v>
      </c>
      <c r="E37" s="20"/>
      <c r="F37" s="20"/>
      <c r="G37" s="21">
        <v>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165"/>
      <c r="AY37" s="165"/>
      <c r="AZ37" s="78"/>
      <c r="BA37" s="17">
        <v>1</v>
      </c>
      <c r="BB37" s="10"/>
      <c r="BC37" s="86" t="e">
        <f>BA37-#REF!</f>
        <v>#REF!</v>
      </c>
      <c r="BD37" s="87" t="e">
        <f t="shared" si="0"/>
        <v>#REF!</v>
      </c>
    </row>
    <row r="38" spans="1:56" x14ac:dyDescent="0.55000000000000004">
      <c r="A38" s="18">
        <v>26</v>
      </c>
      <c r="B38" s="128" t="s">
        <v>554</v>
      </c>
      <c r="C38" s="19" t="s">
        <v>555</v>
      </c>
      <c r="D38" s="19" t="s">
        <v>303</v>
      </c>
      <c r="E38" s="20"/>
      <c r="F38" s="20"/>
      <c r="G38" s="21"/>
      <c r="H38" s="21">
        <v>1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165"/>
      <c r="AY38" s="165"/>
      <c r="AZ38" s="78"/>
      <c r="BA38" s="17">
        <v>1</v>
      </c>
      <c r="BB38" s="10"/>
      <c r="BC38" s="86" t="e">
        <f>BA38-#REF!</f>
        <v>#REF!</v>
      </c>
      <c r="BD38" s="87" t="e">
        <f t="shared" si="0"/>
        <v>#REF!</v>
      </c>
    </row>
    <row r="39" spans="1:56" x14ac:dyDescent="0.55000000000000004">
      <c r="A39" s="18">
        <v>27</v>
      </c>
      <c r="B39" s="128" t="s">
        <v>364</v>
      </c>
      <c r="C39" s="19" t="s">
        <v>365</v>
      </c>
      <c r="D39" s="19" t="s">
        <v>303</v>
      </c>
      <c r="E39" s="20">
        <v>1</v>
      </c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165"/>
      <c r="AY39" s="165"/>
      <c r="AZ39" s="78"/>
      <c r="BA39" s="17">
        <v>1</v>
      </c>
      <c r="BB39" s="10"/>
      <c r="BC39" s="86" t="e">
        <f>BA39-#REF!</f>
        <v>#REF!</v>
      </c>
      <c r="BD39" s="87" t="e">
        <f t="shared" si="0"/>
        <v>#REF!</v>
      </c>
    </row>
    <row r="40" spans="1:56" x14ac:dyDescent="0.55000000000000004">
      <c r="A40" s="18">
        <v>28</v>
      </c>
      <c r="B40" s="128" t="s">
        <v>556</v>
      </c>
      <c r="C40" s="19" t="s">
        <v>557</v>
      </c>
      <c r="D40" s="19" t="s">
        <v>303</v>
      </c>
      <c r="E40" s="20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165"/>
      <c r="AY40" s="165"/>
      <c r="AZ40" s="78"/>
      <c r="BA40" s="17">
        <v>0</v>
      </c>
      <c r="BB40" s="10"/>
      <c r="BC40" s="86" t="e">
        <f>BA40-#REF!</f>
        <v>#REF!</v>
      </c>
      <c r="BD40" s="87" t="e">
        <f t="shared" si="0"/>
        <v>#REF!</v>
      </c>
    </row>
    <row r="41" spans="1:56" x14ac:dyDescent="0.55000000000000004">
      <c r="A41" s="18">
        <v>29</v>
      </c>
      <c r="B41" s="128" t="s">
        <v>367</v>
      </c>
      <c r="C41" s="19" t="s">
        <v>368</v>
      </c>
      <c r="D41" s="19" t="s">
        <v>303</v>
      </c>
      <c r="E41" s="20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165"/>
      <c r="AY41" s="165"/>
      <c r="AZ41" s="78"/>
      <c r="BA41" s="17">
        <v>0</v>
      </c>
      <c r="BB41" s="10"/>
      <c r="BC41" s="86" t="e">
        <f>BA41-#REF!</f>
        <v>#REF!</v>
      </c>
      <c r="BD41" s="87" t="e">
        <f t="shared" si="0"/>
        <v>#REF!</v>
      </c>
    </row>
    <row r="42" spans="1:56" x14ac:dyDescent="0.55000000000000004">
      <c r="A42" s="18">
        <v>30</v>
      </c>
      <c r="B42" s="128" t="s">
        <v>369</v>
      </c>
      <c r="C42" s="19" t="s">
        <v>370</v>
      </c>
      <c r="D42" s="19" t="s">
        <v>303</v>
      </c>
      <c r="E42" s="20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165"/>
      <c r="AY42" s="165"/>
      <c r="AZ42" s="78"/>
      <c r="BA42" s="17">
        <v>0</v>
      </c>
      <c r="BB42" s="10"/>
      <c r="BC42" s="86" t="e">
        <f>BA42-#REF!</f>
        <v>#REF!</v>
      </c>
      <c r="BD42" s="87" t="e">
        <f t="shared" si="0"/>
        <v>#REF!</v>
      </c>
    </row>
    <row r="43" spans="1:56" x14ac:dyDescent="0.55000000000000004">
      <c r="A43" s="18">
        <v>31</v>
      </c>
      <c r="B43" s="128" t="s">
        <v>371</v>
      </c>
      <c r="C43" s="19" t="s">
        <v>372</v>
      </c>
      <c r="D43" s="19" t="s">
        <v>303</v>
      </c>
      <c r="E43" s="20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165"/>
      <c r="AY43" s="165"/>
      <c r="AZ43" s="78"/>
      <c r="BA43" s="17">
        <v>0</v>
      </c>
      <c r="BB43" s="10"/>
      <c r="BC43" s="86" t="e">
        <f>BA43-#REF!</f>
        <v>#REF!</v>
      </c>
      <c r="BD43" s="87" t="e">
        <f t="shared" si="0"/>
        <v>#REF!</v>
      </c>
    </row>
    <row r="44" spans="1:56" x14ac:dyDescent="0.55000000000000004">
      <c r="A44" s="18">
        <v>32</v>
      </c>
      <c r="B44" s="128" t="s">
        <v>373</v>
      </c>
      <c r="C44" s="19" t="s">
        <v>374</v>
      </c>
      <c r="D44" s="19" t="s">
        <v>303</v>
      </c>
      <c r="E44" s="20"/>
      <c r="F44" s="20">
        <v>1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165"/>
      <c r="AY44" s="165"/>
      <c r="AZ44" s="78"/>
      <c r="BA44" s="17">
        <v>1</v>
      </c>
      <c r="BB44" s="10"/>
      <c r="BC44" s="86" t="e">
        <f>BA44-#REF!</f>
        <v>#REF!</v>
      </c>
      <c r="BD44" s="87" t="e">
        <f t="shared" si="0"/>
        <v>#REF!</v>
      </c>
    </row>
    <row r="45" spans="1:56" x14ac:dyDescent="0.55000000000000004">
      <c r="A45" s="18">
        <v>33</v>
      </c>
      <c r="B45" s="128" t="s">
        <v>558</v>
      </c>
      <c r="C45" s="19" t="s">
        <v>559</v>
      </c>
      <c r="D45" s="19" t="s">
        <v>303</v>
      </c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165"/>
      <c r="AY45" s="165"/>
      <c r="AZ45" s="78"/>
      <c r="BA45" s="17">
        <v>0</v>
      </c>
      <c r="BB45" s="10"/>
      <c r="BC45" s="86" t="e">
        <f>BA45-#REF!</f>
        <v>#REF!</v>
      </c>
      <c r="BD45" s="87" t="e">
        <f t="shared" si="0"/>
        <v>#REF!</v>
      </c>
    </row>
    <row r="46" spans="1:56" x14ac:dyDescent="0.55000000000000004">
      <c r="A46" s="18">
        <v>34</v>
      </c>
      <c r="B46" s="128" t="s">
        <v>375</v>
      </c>
      <c r="C46" s="19" t="s">
        <v>376</v>
      </c>
      <c r="D46" s="19" t="s">
        <v>303</v>
      </c>
      <c r="E46" s="20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165"/>
      <c r="AY46" s="165"/>
      <c r="AZ46" s="78"/>
      <c r="BA46" s="17">
        <v>0</v>
      </c>
      <c r="BB46" s="10"/>
      <c r="BC46" s="86" t="e">
        <f>BA46-#REF!</f>
        <v>#REF!</v>
      </c>
      <c r="BD46" s="87" t="e">
        <f t="shared" si="0"/>
        <v>#REF!</v>
      </c>
    </row>
    <row r="47" spans="1:56" x14ac:dyDescent="0.55000000000000004">
      <c r="A47" s="18">
        <v>35</v>
      </c>
      <c r="B47" s="128" t="s">
        <v>378</v>
      </c>
      <c r="C47" s="19" t="s">
        <v>379</v>
      </c>
      <c r="D47" s="19" t="s">
        <v>303</v>
      </c>
      <c r="E47" s="20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165"/>
      <c r="AY47" s="165"/>
      <c r="AZ47" s="78"/>
      <c r="BA47" s="17">
        <v>0</v>
      </c>
      <c r="BB47" s="10"/>
      <c r="BC47" s="86" t="e">
        <f>BA47-#REF!</f>
        <v>#REF!</v>
      </c>
      <c r="BD47" s="87" t="e">
        <f t="shared" si="0"/>
        <v>#REF!</v>
      </c>
    </row>
    <row r="48" spans="1:56" x14ac:dyDescent="0.55000000000000004">
      <c r="A48" s="18">
        <v>36</v>
      </c>
      <c r="B48" s="128" t="s">
        <v>561</v>
      </c>
      <c r="C48" s="19" t="s">
        <v>562</v>
      </c>
      <c r="D48" s="19" t="s">
        <v>303</v>
      </c>
      <c r="E48" s="20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165"/>
      <c r="AY48" s="165"/>
      <c r="AZ48" s="78"/>
      <c r="BA48" s="17">
        <v>0</v>
      </c>
      <c r="BB48" s="10"/>
      <c r="BC48" s="86" t="e">
        <f>BA48-#REF!</f>
        <v>#REF!</v>
      </c>
      <c r="BD48" s="87" t="e">
        <f t="shared" si="0"/>
        <v>#REF!</v>
      </c>
    </row>
    <row r="49" spans="1:56" x14ac:dyDescent="0.55000000000000004">
      <c r="A49" s="18">
        <v>37</v>
      </c>
      <c r="B49" s="128" t="s">
        <v>380</v>
      </c>
      <c r="C49" s="19" t="s">
        <v>381</v>
      </c>
      <c r="D49" s="19" t="s">
        <v>303</v>
      </c>
      <c r="E49" s="20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165"/>
      <c r="AY49" s="165"/>
      <c r="AZ49" s="78"/>
      <c r="BA49" s="17">
        <v>0</v>
      </c>
      <c r="BB49" s="10"/>
      <c r="BC49" s="86" t="e">
        <f>BA49-#REF!</f>
        <v>#REF!</v>
      </c>
      <c r="BD49" s="87" t="e">
        <f t="shared" si="0"/>
        <v>#REF!</v>
      </c>
    </row>
    <row r="50" spans="1:56" x14ac:dyDescent="0.55000000000000004">
      <c r="A50" s="18">
        <v>38</v>
      </c>
      <c r="B50" s="128" t="s">
        <v>382</v>
      </c>
      <c r="C50" s="19" t="s">
        <v>563</v>
      </c>
      <c r="D50" s="19" t="s">
        <v>303</v>
      </c>
      <c r="E50" s="20"/>
      <c r="F50" s="20"/>
      <c r="G50" s="21"/>
      <c r="H50" s="21">
        <v>1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>
        <v>1</v>
      </c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165"/>
      <c r="AY50" s="165"/>
      <c r="AZ50" s="78"/>
      <c r="BA50" s="17">
        <v>2</v>
      </c>
      <c r="BB50" s="10"/>
      <c r="BC50" s="86" t="e">
        <f>BA50-#REF!</f>
        <v>#REF!</v>
      </c>
      <c r="BD50" s="87" t="e">
        <f t="shared" si="0"/>
        <v>#REF!</v>
      </c>
    </row>
    <row r="51" spans="1:56" x14ac:dyDescent="0.55000000000000004">
      <c r="A51" s="18">
        <v>39</v>
      </c>
      <c r="B51" s="128" t="s">
        <v>383</v>
      </c>
      <c r="C51" s="19" t="s">
        <v>384</v>
      </c>
      <c r="D51" s="19" t="s">
        <v>303</v>
      </c>
      <c r="E51" s="20"/>
      <c r="F51" s="20"/>
      <c r="G51" s="21"/>
      <c r="H51" s="21"/>
      <c r="I51" s="21"/>
      <c r="J51" s="21"/>
      <c r="K51" s="21">
        <v>1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165"/>
      <c r="AY51" s="165"/>
      <c r="AZ51" s="78"/>
      <c r="BA51" s="17">
        <v>1</v>
      </c>
      <c r="BB51" s="10"/>
      <c r="BC51" s="86" t="e">
        <f>BA51-#REF!</f>
        <v>#REF!</v>
      </c>
      <c r="BD51" s="87" t="e">
        <f t="shared" si="0"/>
        <v>#REF!</v>
      </c>
    </row>
    <row r="52" spans="1:56" x14ac:dyDescent="0.55000000000000004">
      <c r="A52" s="18">
        <v>40</v>
      </c>
      <c r="B52" s="128" t="s">
        <v>386</v>
      </c>
      <c r="C52" s="19" t="s">
        <v>387</v>
      </c>
      <c r="D52" s="19" t="s">
        <v>303</v>
      </c>
      <c r="E52" s="20"/>
      <c r="F52" s="20"/>
      <c r="G52" s="21">
        <v>1</v>
      </c>
      <c r="H52" s="21">
        <v>1</v>
      </c>
      <c r="I52" s="21"/>
      <c r="J52" s="21"/>
      <c r="K52" s="21"/>
      <c r="L52" s="21"/>
      <c r="M52" s="21"/>
      <c r="N52" s="21"/>
      <c r="O52" s="21">
        <v>1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>
        <v>1</v>
      </c>
      <c r="AV52" s="21"/>
      <c r="AW52" s="21"/>
      <c r="AX52" s="165"/>
      <c r="AY52" s="165"/>
      <c r="AZ52" s="78"/>
      <c r="BA52" s="17">
        <v>4</v>
      </c>
      <c r="BB52" s="10"/>
      <c r="BC52" s="86" t="e">
        <f>BA52-#REF!</f>
        <v>#REF!</v>
      </c>
      <c r="BD52" s="87" t="e">
        <f t="shared" si="0"/>
        <v>#REF!</v>
      </c>
    </row>
    <row r="53" spans="1:56" x14ac:dyDescent="0.55000000000000004">
      <c r="A53" s="18">
        <v>41</v>
      </c>
      <c r="B53" s="128" t="s">
        <v>389</v>
      </c>
      <c r="C53" s="19" t="s">
        <v>390</v>
      </c>
      <c r="D53" s="19" t="s">
        <v>303</v>
      </c>
      <c r="E53" s="20">
        <v>1</v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>
        <v>1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165"/>
      <c r="AY53" s="165"/>
      <c r="AZ53" s="78"/>
      <c r="BA53" s="17">
        <v>2</v>
      </c>
      <c r="BB53" s="10"/>
      <c r="BC53" s="86" t="e">
        <f>BA53-#REF!</f>
        <v>#REF!</v>
      </c>
      <c r="BD53" s="87" t="e">
        <f t="shared" si="0"/>
        <v>#REF!</v>
      </c>
    </row>
    <row r="54" spans="1:56" x14ac:dyDescent="0.55000000000000004">
      <c r="A54" s="18">
        <v>42</v>
      </c>
      <c r="B54" s="128" t="s">
        <v>391</v>
      </c>
      <c r="C54" s="19" t="s">
        <v>392</v>
      </c>
      <c r="D54" s="19" t="s">
        <v>303</v>
      </c>
      <c r="E54" s="20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165"/>
      <c r="AY54" s="165"/>
      <c r="AZ54" s="78"/>
      <c r="BA54" s="17">
        <v>0</v>
      </c>
      <c r="BB54" s="10"/>
      <c r="BC54" s="86" t="e">
        <f>BA54-#REF!</f>
        <v>#REF!</v>
      </c>
      <c r="BD54" s="87" t="e">
        <f t="shared" si="0"/>
        <v>#REF!</v>
      </c>
    </row>
    <row r="55" spans="1:56" x14ac:dyDescent="0.55000000000000004">
      <c r="A55" s="18">
        <v>43</v>
      </c>
      <c r="B55" s="128" t="s">
        <v>393</v>
      </c>
      <c r="C55" s="19" t="s">
        <v>394</v>
      </c>
      <c r="D55" s="19" t="s">
        <v>303</v>
      </c>
      <c r="E55" s="20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>
        <v>1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165"/>
      <c r="AY55" s="165"/>
      <c r="AZ55" s="78"/>
      <c r="BA55" s="17">
        <v>1</v>
      </c>
      <c r="BB55" s="10"/>
      <c r="BC55" s="86" t="e">
        <f>BA55-#REF!</f>
        <v>#REF!</v>
      </c>
      <c r="BD55" s="87" t="e">
        <f t="shared" si="0"/>
        <v>#REF!</v>
      </c>
    </row>
    <row r="56" spans="1:56" x14ac:dyDescent="0.55000000000000004">
      <c r="A56" s="18">
        <v>44</v>
      </c>
      <c r="B56" s="128" t="s">
        <v>564</v>
      </c>
      <c r="C56" s="19" t="s">
        <v>565</v>
      </c>
      <c r="D56" s="19" t="s">
        <v>303</v>
      </c>
      <c r="E56" s="20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165"/>
      <c r="AY56" s="165"/>
      <c r="AZ56" s="78"/>
      <c r="BA56" s="17">
        <v>0</v>
      </c>
      <c r="BB56" s="10"/>
      <c r="BC56" s="86" t="e">
        <f>BA56-#REF!</f>
        <v>#REF!</v>
      </c>
      <c r="BD56" s="87" t="e">
        <f t="shared" si="0"/>
        <v>#REF!</v>
      </c>
    </row>
    <row r="57" spans="1:56" x14ac:dyDescent="0.55000000000000004">
      <c r="A57" s="18">
        <v>45</v>
      </c>
      <c r="B57" s="128" t="s">
        <v>395</v>
      </c>
      <c r="C57" s="19" t="s">
        <v>396</v>
      </c>
      <c r="D57" s="19" t="s">
        <v>303</v>
      </c>
      <c r="E57" s="20"/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165"/>
      <c r="AY57" s="165"/>
      <c r="AZ57" s="78"/>
      <c r="BA57" s="17">
        <v>0</v>
      </c>
      <c r="BB57" s="10"/>
      <c r="BC57" s="86" t="e">
        <f>BA57-#REF!</f>
        <v>#REF!</v>
      </c>
      <c r="BD57" s="87" t="e">
        <f t="shared" si="0"/>
        <v>#REF!</v>
      </c>
    </row>
    <row r="58" spans="1:56" x14ac:dyDescent="0.55000000000000004">
      <c r="A58" s="18">
        <v>46</v>
      </c>
      <c r="B58" s="128" t="s">
        <v>397</v>
      </c>
      <c r="C58" s="19" t="s">
        <v>398</v>
      </c>
      <c r="D58" s="19" t="s">
        <v>303</v>
      </c>
      <c r="E58" s="20"/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>
        <v>1</v>
      </c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165"/>
      <c r="AY58" s="165"/>
      <c r="AZ58" s="78"/>
      <c r="BA58" s="17">
        <v>1</v>
      </c>
      <c r="BB58" s="10"/>
      <c r="BC58" s="86" t="e">
        <f>BA58-#REF!</f>
        <v>#REF!</v>
      </c>
      <c r="BD58" s="87" t="e">
        <f t="shared" ref="BD58:BD89" si="1">IF(BC58=0,"ถูกต้อง","ไม่ถูก")</f>
        <v>#REF!</v>
      </c>
    </row>
    <row r="59" spans="1:56" x14ac:dyDescent="0.55000000000000004">
      <c r="A59" s="18">
        <v>47</v>
      </c>
      <c r="B59" s="128" t="s">
        <v>566</v>
      </c>
      <c r="C59" s="19" t="s">
        <v>590</v>
      </c>
      <c r="D59" s="19" t="s">
        <v>303</v>
      </c>
      <c r="E59" s="20"/>
      <c r="F59" s="20"/>
      <c r="G59" s="21"/>
      <c r="H59" s="21"/>
      <c r="I59" s="21">
        <v>1</v>
      </c>
      <c r="J59" s="21"/>
      <c r="K59" s="21"/>
      <c r="L59" s="21"/>
      <c r="M59" s="21"/>
      <c r="N59" s="21"/>
      <c r="O59" s="21"/>
      <c r="P59" s="21"/>
      <c r="Q59" s="21"/>
      <c r="R59" s="21">
        <v>1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165"/>
      <c r="AY59" s="165"/>
      <c r="AZ59" s="78"/>
      <c r="BA59" s="17">
        <v>2</v>
      </c>
      <c r="BB59" s="10"/>
      <c r="BC59" s="86" t="e">
        <f>BA59-#REF!</f>
        <v>#REF!</v>
      </c>
      <c r="BD59" s="87" t="e">
        <f t="shared" si="1"/>
        <v>#REF!</v>
      </c>
    </row>
    <row r="60" spans="1:56" x14ac:dyDescent="0.55000000000000004">
      <c r="A60" s="18">
        <v>48</v>
      </c>
      <c r="B60" s="128" t="s">
        <v>400</v>
      </c>
      <c r="C60" s="19" t="s">
        <v>401</v>
      </c>
      <c r="D60" s="19" t="s">
        <v>303</v>
      </c>
      <c r="E60" s="20"/>
      <c r="F60" s="20"/>
      <c r="G60" s="21"/>
      <c r="H60" s="21"/>
      <c r="I60" s="21"/>
      <c r="J60" s="21"/>
      <c r="K60" s="21"/>
      <c r="L60" s="21"/>
      <c r="M60" s="21"/>
      <c r="N60" s="21"/>
      <c r="O60" s="21">
        <v>1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>
        <v>1</v>
      </c>
      <c r="AW60" s="21"/>
      <c r="AX60" s="165"/>
      <c r="AY60" s="165"/>
      <c r="AZ60" s="78"/>
      <c r="BA60" s="17">
        <v>2</v>
      </c>
      <c r="BB60" s="10"/>
      <c r="BC60" s="86" t="e">
        <f>BA60-#REF!</f>
        <v>#REF!</v>
      </c>
      <c r="BD60" s="87" t="e">
        <f t="shared" si="1"/>
        <v>#REF!</v>
      </c>
    </row>
    <row r="61" spans="1:56" x14ac:dyDescent="0.55000000000000004">
      <c r="A61" s="18">
        <v>49</v>
      </c>
      <c r="B61" s="128" t="s">
        <v>402</v>
      </c>
      <c r="C61" s="19" t="s">
        <v>403</v>
      </c>
      <c r="D61" s="19" t="s">
        <v>303</v>
      </c>
      <c r="E61" s="20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165"/>
      <c r="AY61" s="165"/>
      <c r="AZ61" s="78"/>
      <c r="BA61" s="17">
        <v>0</v>
      </c>
      <c r="BB61" s="10"/>
      <c r="BC61" s="86" t="e">
        <f>BA61-#REF!</f>
        <v>#REF!</v>
      </c>
      <c r="BD61" s="87" t="e">
        <f t="shared" si="1"/>
        <v>#REF!</v>
      </c>
    </row>
    <row r="62" spans="1:56" x14ac:dyDescent="0.55000000000000004">
      <c r="A62" s="18">
        <v>50</v>
      </c>
      <c r="B62" s="128" t="s">
        <v>404</v>
      </c>
      <c r="C62" s="19" t="s">
        <v>405</v>
      </c>
      <c r="D62" s="19" t="s">
        <v>303</v>
      </c>
      <c r="E62" s="20"/>
      <c r="F62" s="20"/>
      <c r="G62" s="21"/>
      <c r="H62" s="21">
        <v>1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165"/>
      <c r="AY62" s="165"/>
      <c r="AZ62" s="78"/>
      <c r="BA62" s="17">
        <v>1</v>
      </c>
      <c r="BB62" s="10"/>
      <c r="BC62" s="86" t="e">
        <f>BA62-#REF!</f>
        <v>#REF!</v>
      </c>
      <c r="BD62" s="87" t="e">
        <f t="shared" si="1"/>
        <v>#REF!</v>
      </c>
    </row>
    <row r="63" spans="1:56" x14ac:dyDescent="0.55000000000000004">
      <c r="A63" s="18">
        <v>51</v>
      </c>
      <c r="B63" s="128" t="s">
        <v>406</v>
      </c>
      <c r="C63" s="19" t="s">
        <v>407</v>
      </c>
      <c r="D63" s="19" t="s">
        <v>303</v>
      </c>
      <c r="E63" s="20"/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165"/>
      <c r="AY63" s="165"/>
      <c r="AZ63" s="78"/>
      <c r="BA63" s="17">
        <v>0</v>
      </c>
      <c r="BB63" s="10"/>
      <c r="BC63" s="86" t="e">
        <f>BA63-#REF!</f>
        <v>#REF!</v>
      </c>
      <c r="BD63" s="87" t="e">
        <f t="shared" si="1"/>
        <v>#REF!</v>
      </c>
    </row>
    <row r="64" spans="1:56" x14ac:dyDescent="0.55000000000000004">
      <c r="A64" s="18">
        <v>52</v>
      </c>
      <c r="B64" s="128" t="s">
        <v>408</v>
      </c>
      <c r="C64" s="19" t="s">
        <v>409</v>
      </c>
      <c r="D64" s="19" t="s">
        <v>303</v>
      </c>
      <c r="E64" s="20"/>
      <c r="F64" s="20"/>
      <c r="G64" s="21"/>
      <c r="H64" s="21"/>
      <c r="I64" s="21"/>
      <c r="J64" s="21"/>
      <c r="K64" s="21"/>
      <c r="L64" s="21"/>
      <c r="M64" s="21">
        <v>1</v>
      </c>
      <c r="N64" s="21"/>
      <c r="O64" s="21">
        <v>1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165"/>
      <c r="AY64" s="165"/>
      <c r="AZ64" s="78"/>
      <c r="BA64" s="17">
        <v>2</v>
      </c>
      <c r="BB64" s="10"/>
      <c r="BC64" s="86" t="e">
        <f>BA64-#REF!</f>
        <v>#REF!</v>
      </c>
      <c r="BD64" s="87" t="e">
        <f t="shared" si="1"/>
        <v>#REF!</v>
      </c>
    </row>
    <row r="65" spans="1:56" x14ac:dyDescent="0.55000000000000004">
      <c r="A65" s="18">
        <v>53</v>
      </c>
      <c r="B65" s="128" t="s">
        <v>306</v>
      </c>
      <c r="C65" s="19" t="s">
        <v>410</v>
      </c>
      <c r="D65" s="19" t="s">
        <v>303</v>
      </c>
      <c r="E65" s="20"/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165"/>
      <c r="AY65" s="165"/>
      <c r="AZ65" s="78"/>
      <c r="BA65" s="17">
        <v>0</v>
      </c>
      <c r="BB65" s="10"/>
      <c r="BC65" s="86" t="e">
        <f>BA65-#REF!</f>
        <v>#REF!</v>
      </c>
      <c r="BD65" s="87" t="e">
        <f t="shared" si="1"/>
        <v>#REF!</v>
      </c>
    </row>
    <row r="66" spans="1:56" x14ac:dyDescent="0.55000000000000004">
      <c r="A66" s="18">
        <v>54</v>
      </c>
      <c r="B66" s="128" t="s">
        <v>567</v>
      </c>
      <c r="C66" s="19" t="s">
        <v>568</v>
      </c>
      <c r="D66" s="19" t="s">
        <v>303</v>
      </c>
      <c r="E66" s="20"/>
      <c r="F66" s="20"/>
      <c r="G66" s="21"/>
      <c r="H66" s="21"/>
      <c r="I66" s="21"/>
      <c r="J66" s="21"/>
      <c r="K66" s="21"/>
      <c r="L66" s="21"/>
      <c r="M66" s="21"/>
      <c r="N66" s="21"/>
      <c r="O66" s="21">
        <v>2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165"/>
      <c r="AY66" s="165"/>
      <c r="AZ66" s="78"/>
      <c r="BA66" s="17">
        <v>2</v>
      </c>
      <c r="BB66" s="10"/>
      <c r="BC66" s="86" t="e">
        <f>BA66-#REF!</f>
        <v>#REF!</v>
      </c>
      <c r="BD66" s="87" t="e">
        <f t="shared" si="1"/>
        <v>#REF!</v>
      </c>
    </row>
    <row r="67" spans="1:56" x14ac:dyDescent="0.55000000000000004">
      <c r="A67" s="18">
        <v>55</v>
      </c>
      <c r="B67" s="128" t="s">
        <v>411</v>
      </c>
      <c r="C67" s="19" t="s">
        <v>412</v>
      </c>
      <c r="D67" s="19" t="s">
        <v>303</v>
      </c>
      <c r="E67" s="20"/>
      <c r="F67" s="20"/>
      <c r="G67" s="21"/>
      <c r="H67" s="21"/>
      <c r="I67" s="21">
        <v>1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165"/>
      <c r="AY67" s="165"/>
      <c r="AZ67" s="78"/>
      <c r="BA67" s="17">
        <v>1</v>
      </c>
      <c r="BB67" s="10"/>
      <c r="BC67" s="86" t="e">
        <f>BA67-#REF!</f>
        <v>#REF!</v>
      </c>
      <c r="BD67" s="87" t="e">
        <f t="shared" si="1"/>
        <v>#REF!</v>
      </c>
    </row>
    <row r="68" spans="1:56" x14ac:dyDescent="0.55000000000000004">
      <c r="A68" s="18">
        <v>56</v>
      </c>
      <c r="B68" s="128" t="s">
        <v>414</v>
      </c>
      <c r="C68" s="19" t="s">
        <v>415</v>
      </c>
      <c r="D68" s="19" t="s">
        <v>303</v>
      </c>
      <c r="E68" s="20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165"/>
      <c r="AY68" s="165"/>
      <c r="AZ68" s="78"/>
      <c r="BA68" s="17">
        <v>0</v>
      </c>
      <c r="BB68" s="10"/>
      <c r="BC68" s="86" t="e">
        <f>BA68-#REF!</f>
        <v>#REF!</v>
      </c>
      <c r="BD68" s="87" t="e">
        <f t="shared" si="1"/>
        <v>#REF!</v>
      </c>
    </row>
    <row r="69" spans="1:56" x14ac:dyDescent="0.55000000000000004">
      <c r="A69" s="18">
        <v>57</v>
      </c>
      <c r="B69" s="128" t="s">
        <v>417</v>
      </c>
      <c r="C69" s="19" t="s">
        <v>418</v>
      </c>
      <c r="D69" s="19" t="s">
        <v>303</v>
      </c>
      <c r="E69" s="20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165"/>
      <c r="AY69" s="165"/>
      <c r="AZ69" s="78"/>
      <c r="BA69" s="17">
        <v>0</v>
      </c>
      <c r="BB69" s="10"/>
      <c r="BC69" s="86" t="e">
        <f>BA69-#REF!</f>
        <v>#REF!</v>
      </c>
      <c r="BD69" s="87" t="e">
        <f t="shared" si="1"/>
        <v>#REF!</v>
      </c>
    </row>
    <row r="70" spans="1:56" x14ac:dyDescent="0.55000000000000004">
      <c r="A70" s="18">
        <v>58</v>
      </c>
      <c r="B70" s="128" t="s">
        <v>569</v>
      </c>
      <c r="C70" s="19" t="s">
        <v>570</v>
      </c>
      <c r="D70" s="19" t="s">
        <v>303</v>
      </c>
      <c r="E70" s="20"/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165"/>
      <c r="AY70" s="165"/>
      <c r="AZ70" s="78"/>
      <c r="BA70" s="17">
        <v>0</v>
      </c>
      <c r="BB70" s="10"/>
      <c r="BC70" s="86" t="e">
        <f>BA70-#REF!</f>
        <v>#REF!</v>
      </c>
      <c r="BD70" s="87" t="e">
        <f t="shared" si="1"/>
        <v>#REF!</v>
      </c>
    </row>
    <row r="71" spans="1:56" x14ac:dyDescent="0.55000000000000004">
      <c r="A71" s="18">
        <v>59</v>
      </c>
      <c r="B71" s="128" t="s">
        <v>419</v>
      </c>
      <c r="C71" s="19" t="s">
        <v>420</v>
      </c>
      <c r="D71" s="19" t="s">
        <v>303</v>
      </c>
      <c r="E71" s="20"/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165"/>
      <c r="AY71" s="165"/>
      <c r="AZ71" s="78"/>
      <c r="BA71" s="17">
        <v>0</v>
      </c>
      <c r="BB71" s="10"/>
      <c r="BC71" s="86" t="e">
        <f>BA71-#REF!</f>
        <v>#REF!</v>
      </c>
      <c r="BD71" s="87" t="e">
        <f t="shared" si="1"/>
        <v>#REF!</v>
      </c>
    </row>
    <row r="72" spans="1:56" x14ac:dyDescent="0.55000000000000004">
      <c r="A72" s="18">
        <v>60</v>
      </c>
      <c r="B72" s="128" t="s">
        <v>421</v>
      </c>
      <c r="C72" s="19" t="s">
        <v>422</v>
      </c>
      <c r="D72" s="19" t="s">
        <v>303</v>
      </c>
      <c r="E72" s="20"/>
      <c r="F72" s="20"/>
      <c r="G72" s="21"/>
      <c r="H72" s="21">
        <v>1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165"/>
      <c r="AY72" s="165"/>
      <c r="AZ72" s="78"/>
      <c r="BA72" s="17">
        <v>1</v>
      </c>
      <c r="BB72" s="10"/>
      <c r="BC72" s="86" t="e">
        <f>BA72-#REF!</f>
        <v>#REF!</v>
      </c>
      <c r="BD72" s="87" t="e">
        <f t="shared" si="1"/>
        <v>#REF!</v>
      </c>
    </row>
    <row r="73" spans="1:56" x14ac:dyDescent="0.55000000000000004">
      <c r="A73" s="18">
        <v>61</v>
      </c>
      <c r="B73" s="128" t="s">
        <v>424</v>
      </c>
      <c r="C73" s="19" t="s">
        <v>425</v>
      </c>
      <c r="D73" s="19" t="s">
        <v>303</v>
      </c>
      <c r="E73" s="20"/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>
        <v>1</v>
      </c>
      <c r="AW73" s="21"/>
      <c r="AX73" s="165"/>
      <c r="AY73" s="165"/>
      <c r="AZ73" s="78"/>
      <c r="BA73" s="17">
        <v>1</v>
      </c>
      <c r="BB73" s="10"/>
      <c r="BC73" s="86" t="e">
        <f>BA73-#REF!</f>
        <v>#REF!</v>
      </c>
      <c r="BD73" s="87" t="e">
        <f t="shared" si="1"/>
        <v>#REF!</v>
      </c>
    </row>
    <row r="74" spans="1:56" x14ac:dyDescent="0.55000000000000004">
      <c r="A74" s="18">
        <v>62</v>
      </c>
      <c r="B74" s="128" t="s">
        <v>427</v>
      </c>
      <c r="C74" s="19" t="s">
        <v>428</v>
      </c>
      <c r="D74" s="19" t="s">
        <v>303</v>
      </c>
      <c r="E74" s="20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165"/>
      <c r="AY74" s="165"/>
      <c r="AZ74" s="78"/>
      <c r="BA74" s="17">
        <v>0</v>
      </c>
      <c r="BB74" s="10"/>
      <c r="BC74" s="86" t="e">
        <f>BA74-#REF!</f>
        <v>#REF!</v>
      </c>
      <c r="BD74" s="87" t="e">
        <f t="shared" si="1"/>
        <v>#REF!</v>
      </c>
    </row>
    <row r="75" spans="1:56" x14ac:dyDescent="0.55000000000000004">
      <c r="A75" s="18">
        <v>63</v>
      </c>
      <c r="B75" s="128" t="s">
        <v>571</v>
      </c>
      <c r="C75" s="19" t="s">
        <v>572</v>
      </c>
      <c r="D75" s="19" t="s">
        <v>303</v>
      </c>
      <c r="E75" s="20"/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165"/>
      <c r="AY75" s="165"/>
      <c r="AZ75" s="78"/>
      <c r="BA75" s="17">
        <v>0</v>
      </c>
      <c r="BB75" s="10"/>
      <c r="BC75" s="86" t="e">
        <f>BA75-#REF!</f>
        <v>#REF!</v>
      </c>
      <c r="BD75" s="87" t="e">
        <f t="shared" si="1"/>
        <v>#REF!</v>
      </c>
    </row>
    <row r="76" spans="1:56" x14ac:dyDescent="0.55000000000000004">
      <c r="A76" s="18">
        <v>64</v>
      </c>
      <c r="B76" s="128" t="s">
        <v>429</v>
      </c>
      <c r="C76" s="19" t="s">
        <v>430</v>
      </c>
      <c r="D76" s="19" t="s">
        <v>303</v>
      </c>
      <c r="E76" s="20"/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165"/>
      <c r="AY76" s="165"/>
      <c r="AZ76" s="78"/>
      <c r="BA76" s="17">
        <v>0</v>
      </c>
      <c r="BB76" s="10"/>
      <c r="BC76" s="86" t="e">
        <f>BA76-#REF!</f>
        <v>#REF!</v>
      </c>
      <c r="BD76" s="87" t="e">
        <f t="shared" si="1"/>
        <v>#REF!</v>
      </c>
    </row>
    <row r="77" spans="1:56" x14ac:dyDescent="0.55000000000000004">
      <c r="A77" s="18">
        <v>65</v>
      </c>
      <c r="B77" s="128" t="s">
        <v>431</v>
      </c>
      <c r="C77" s="19" t="s">
        <v>432</v>
      </c>
      <c r="D77" s="19" t="s">
        <v>303</v>
      </c>
      <c r="E77" s="20"/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>
        <v>1</v>
      </c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165"/>
      <c r="AY77" s="165"/>
      <c r="AZ77" s="78"/>
      <c r="BA77" s="17">
        <v>1</v>
      </c>
      <c r="BB77" s="10"/>
      <c r="BC77" s="86" t="e">
        <f>BA77-#REF!</f>
        <v>#REF!</v>
      </c>
      <c r="BD77" s="87" t="e">
        <f t="shared" si="1"/>
        <v>#REF!</v>
      </c>
    </row>
    <row r="78" spans="1:56" x14ac:dyDescent="0.55000000000000004">
      <c r="A78" s="18">
        <v>66</v>
      </c>
      <c r="B78" s="128" t="s">
        <v>434</v>
      </c>
      <c r="C78" s="19" t="s">
        <v>435</v>
      </c>
      <c r="D78" s="19" t="s">
        <v>303</v>
      </c>
      <c r="E78" s="20"/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165"/>
      <c r="AY78" s="165"/>
      <c r="AZ78" s="78"/>
      <c r="BA78" s="17">
        <v>0</v>
      </c>
      <c r="BB78" s="10"/>
      <c r="BC78" s="86" t="e">
        <f>BA78-#REF!</f>
        <v>#REF!</v>
      </c>
      <c r="BD78" s="87" t="e">
        <f t="shared" si="1"/>
        <v>#REF!</v>
      </c>
    </row>
    <row r="79" spans="1:56" x14ac:dyDescent="0.55000000000000004">
      <c r="A79" s="18">
        <v>67</v>
      </c>
      <c r="B79" s="128" t="s">
        <v>436</v>
      </c>
      <c r="C79" s="19" t="s">
        <v>437</v>
      </c>
      <c r="D79" s="19" t="s">
        <v>303</v>
      </c>
      <c r="E79" s="20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165"/>
      <c r="AY79" s="165"/>
      <c r="AZ79" s="78"/>
      <c r="BA79" s="17">
        <v>0</v>
      </c>
      <c r="BB79" s="10"/>
      <c r="BC79" s="86" t="e">
        <f>BA79-#REF!</f>
        <v>#REF!</v>
      </c>
      <c r="BD79" s="87" t="e">
        <f t="shared" si="1"/>
        <v>#REF!</v>
      </c>
    </row>
    <row r="80" spans="1:56" x14ac:dyDescent="0.55000000000000004">
      <c r="A80" s="18">
        <v>68</v>
      </c>
      <c r="B80" s="128" t="s">
        <v>438</v>
      </c>
      <c r="C80" s="19" t="s">
        <v>439</v>
      </c>
      <c r="D80" s="19" t="s">
        <v>303</v>
      </c>
      <c r="E80" s="20"/>
      <c r="F80" s="20"/>
      <c r="G80" s="21"/>
      <c r="H80" s="21"/>
      <c r="I80" s="21">
        <v>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165"/>
      <c r="AY80" s="165"/>
      <c r="AZ80" s="78"/>
      <c r="BA80" s="17">
        <v>1</v>
      </c>
      <c r="BB80" s="10"/>
      <c r="BC80" s="86" t="e">
        <f>BA80-#REF!</f>
        <v>#REF!</v>
      </c>
      <c r="BD80" s="87" t="e">
        <f t="shared" si="1"/>
        <v>#REF!</v>
      </c>
    </row>
    <row r="81" spans="1:56" x14ac:dyDescent="0.55000000000000004">
      <c r="A81" s="18">
        <v>69</v>
      </c>
      <c r="B81" s="128" t="s">
        <v>441</v>
      </c>
      <c r="C81" s="19" t="s">
        <v>442</v>
      </c>
      <c r="D81" s="19" t="s">
        <v>303</v>
      </c>
      <c r="E81" s="20"/>
      <c r="F81" s="20"/>
      <c r="G81" s="21"/>
      <c r="H81" s="21"/>
      <c r="I81" s="21">
        <v>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>
        <v>1</v>
      </c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165"/>
      <c r="AY81" s="165"/>
      <c r="AZ81" s="78"/>
      <c r="BA81" s="17">
        <v>2</v>
      </c>
      <c r="BB81" s="10"/>
      <c r="BC81" s="86" t="e">
        <f>BA81-#REF!</f>
        <v>#REF!</v>
      </c>
      <c r="BD81" s="87" t="e">
        <f t="shared" si="1"/>
        <v>#REF!</v>
      </c>
    </row>
    <row r="82" spans="1:56" x14ac:dyDescent="0.55000000000000004">
      <c r="A82" s="18">
        <v>70</v>
      </c>
      <c r="B82" s="128" t="s">
        <v>573</v>
      </c>
      <c r="C82" s="19" t="s">
        <v>574</v>
      </c>
      <c r="D82" s="19" t="s">
        <v>303</v>
      </c>
      <c r="E82" s="20"/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>
        <v>1</v>
      </c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165"/>
      <c r="AY82" s="165"/>
      <c r="AZ82" s="78"/>
      <c r="BA82" s="17">
        <v>1</v>
      </c>
      <c r="BB82" s="10"/>
      <c r="BC82" s="86" t="e">
        <f>BA82-#REF!</f>
        <v>#REF!</v>
      </c>
      <c r="BD82" s="87" t="e">
        <f t="shared" si="1"/>
        <v>#REF!</v>
      </c>
    </row>
    <row r="83" spans="1:56" x14ac:dyDescent="0.55000000000000004">
      <c r="A83" s="18">
        <v>71</v>
      </c>
      <c r="B83" s="128" t="s">
        <v>443</v>
      </c>
      <c r="C83" s="19" t="s">
        <v>444</v>
      </c>
      <c r="D83" s="19" t="s">
        <v>303</v>
      </c>
      <c r="E83" s="20"/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165"/>
      <c r="AY83" s="165"/>
      <c r="AZ83" s="78"/>
      <c r="BA83" s="17">
        <v>0</v>
      </c>
      <c r="BB83" s="10"/>
      <c r="BC83" s="86" t="e">
        <f>BA83-#REF!</f>
        <v>#REF!</v>
      </c>
      <c r="BD83" s="87" t="e">
        <f t="shared" si="1"/>
        <v>#REF!</v>
      </c>
    </row>
    <row r="84" spans="1:56" x14ac:dyDescent="0.55000000000000004">
      <c r="A84" s="18">
        <v>72</v>
      </c>
      <c r="B84" s="128" t="s">
        <v>575</v>
      </c>
      <c r="C84" s="19" t="s">
        <v>593</v>
      </c>
      <c r="D84" s="19" t="s">
        <v>303</v>
      </c>
      <c r="E84" s="20"/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>
        <v>1</v>
      </c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165"/>
      <c r="AY84" s="165"/>
      <c r="AZ84" s="78"/>
      <c r="BA84" s="17">
        <v>1</v>
      </c>
      <c r="BB84" s="10"/>
      <c r="BC84" s="86" t="e">
        <f>BA84-#REF!</f>
        <v>#REF!</v>
      </c>
      <c r="BD84" s="87" t="e">
        <f t="shared" si="1"/>
        <v>#REF!</v>
      </c>
    </row>
    <row r="85" spans="1:56" x14ac:dyDescent="0.55000000000000004">
      <c r="A85" s="18">
        <v>73</v>
      </c>
      <c r="B85" s="128" t="s">
        <v>576</v>
      </c>
      <c r="C85" s="19" t="s">
        <v>594</v>
      </c>
      <c r="D85" s="19" t="s">
        <v>303</v>
      </c>
      <c r="E85" s="20"/>
      <c r="F85" s="20"/>
      <c r="G85" s="21"/>
      <c r="H85" s="21">
        <v>1</v>
      </c>
      <c r="I85" s="21"/>
      <c r="J85" s="21">
        <v>1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165"/>
      <c r="AY85" s="165"/>
      <c r="AZ85" s="78"/>
      <c r="BA85" s="17">
        <v>2</v>
      </c>
      <c r="BB85" s="10"/>
      <c r="BC85" s="86" t="e">
        <f>BA85-#REF!</f>
        <v>#REF!</v>
      </c>
      <c r="BD85" s="87" t="e">
        <f t="shared" si="1"/>
        <v>#REF!</v>
      </c>
    </row>
    <row r="86" spans="1:56" x14ac:dyDescent="0.55000000000000004">
      <c r="A86" s="18">
        <v>74</v>
      </c>
      <c r="B86" s="128" t="s">
        <v>446</v>
      </c>
      <c r="C86" s="19" t="s">
        <v>447</v>
      </c>
      <c r="D86" s="19" t="s">
        <v>303</v>
      </c>
      <c r="E86" s="20"/>
      <c r="F86" s="20"/>
      <c r="G86" s="21"/>
      <c r="H86" s="21"/>
      <c r="I86" s="21"/>
      <c r="J86" s="21"/>
      <c r="K86" s="21">
        <v>1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165"/>
      <c r="AY86" s="165"/>
      <c r="AZ86" s="78"/>
      <c r="BA86" s="17">
        <v>1</v>
      </c>
      <c r="BB86" s="10"/>
      <c r="BC86" s="86" t="e">
        <f>BA86-#REF!</f>
        <v>#REF!</v>
      </c>
      <c r="BD86" s="87" t="e">
        <f t="shared" si="1"/>
        <v>#REF!</v>
      </c>
    </row>
    <row r="87" spans="1:56" x14ac:dyDescent="0.55000000000000004">
      <c r="A87" s="18">
        <v>75</v>
      </c>
      <c r="B87" s="128" t="s">
        <v>577</v>
      </c>
      <c r="C87" s="19" t="s">
        <v>578</v>
      </c>
      <c r="D87" s="19" t="s">
        <v>303</v>
      </c>
      <c r="E87" s="20"/>
      <c r="F87" s="20"/>
      <c r="G87" s="21"/>
      <c r="H87" s="21">
        <v>2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165"/>
      <c r="AY87" s="165"/>
      <c r="AZ87" s="78"/>
      <c r="BA87" s="17">
        <v>2</v>
      </c>
      <c r="BB87" s="10"/>
      <c r="BC87" s="86" t="e">
        <f>BA87-#REF!</f>
        <v>#REF!</v>
      </c>
      <c r="BD87" s="87" t="e">
        <f t="shared" si="1"/>
        <v>#REF!</v>
      </c>
    </row>
    <row r="88" spans="1:56" x14ac:dyDescent="0.55000000000000004">
      <c r="A88" s="18">
        <v>76</v>
      </c>
      <c r="B88" s="128" t="s">
        <v>579</v>
      </c>
      <c r="C88" s="19" t="s">
        <v>591</v>
      </c>
      <c r="D88" s="19" t="s">
        <v>303</v>
      </c>
      <c r="E88" s="20"/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>
        <v>1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165"/>
      <c r="AY88" s="165"/>
      <c r="AZ88" s="78"/>
      <c r="BA88" s="17">
        <v>1</v>
      </c>
      <c r="BB88" s="10"/>
      <c r="BC88" s="86" t="e">
        <f>BA88-#REF!</f>
        <v>#REF!</v>
      </c>
      <c r="BD88" s="87" t="e">
        <f t="shared" si="1"/>
        <v>#REF!</v>
      </c>
    </row>
    <row r="89" spans="1:56" x14ac:dyDescent="0.55000000000000004">
      <c r="A89" s="18">
        <v>77</v>
      </c>
      <c r="B89" s="128" t="s">
        <v>592</v>
      </c>
      <c r="C89" s="19" t="s">
        <v>580</v>
      </c>
      <c r="D89" s="19" t="s">
        <v>303</v>
      </c>
      <c r="E89" s="20"/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>
        <v>1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165"/>
      <c r="AY89" s="165"/>
      <c r="AZ89" s="78"/>
      <c r="BA89" s="17">
        <v>1</v>
      </c>
      <c r="BB89" s="10"/>
      <c r="BC89" s="86" t="e">
        <f>BA89-#REF!</f>
        <v>#REF!</v>
      </c>
      <c r="BD89" s="87" t="e">
        <f t="shared" si="1"/>
        <v>#REF!</v>
      </c>
    </row>
    <row r="90" spans="1:56" x14ac:dyDescent="0.55000000000000004">
      <c r="A90" s="18">
        <v>78</v>
      </c>
      <c r="B90" s="128" t="s">
        <v>448</v>
      </c>
      <c r="C90" s="19" t="s">
        <v>449</v>
      </c>
      <c r="D90" s="19" t="s">
        <v>303</v>
      </c>
      <c r="E90" s="20"/>
      <c r="F90" s="20"/>
      <c r="G90" s="21"/>
      <c r="H90" s="21">
        <v>1</v>
      </c>
      <c r="I90" s="21"/>
      <c r="J90" s="21"/>
      <c r="K90" s="21"/>
      <c r="L90" s="21"/>
      <c r="M90" s="21"/>
      <c r="N90" s="21"/>
      <c r="O90" s="21"/>
      <c r="P90" s="21"/>
      <c r="Q90" s="21">
        <v>1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165"/>
      <c r="AY90" s="165"/>
      <c r="AZ90" s="78"/>
      <c r="BA90" s="17">
        <v>2</v>
      </c>
      <c r="BB90" s="10"/>
      <c r="BC90" s="86" t="e">
        <f>BA90-#REF!</f>
        <v>#REF!</v>
      </c>
      <c r="BD90" s="87" t="e">
        <f t="shared" ref="BD90:BD121" si="2">IF(BC90=0,"ถูกต้อง","ไม่ถูก")</f>
        <v>#REF!</v>
      </c>
    </row>
    <row r="91" spans="1:56" x14ac:dyDescent="0.55000000000000004">
      <c r="A91" s="18">
        <v>79</v>
      </c>
      <c r="B91" s="128" t="s">
        <v>451</v>
      </c>
      <c r="C91" s="19" t="s">
        <v>452</v>
      </c>
      <c r="D91" s="19" t="s">
        <v>303</v>
      </c>
      <c r="E91" s="20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165"/>
      <c r="AY91" s="165"/>
      <c r="AZ91" s="78"/>
      <c r="BA91" s="17">
        <v>0</v>
      </c>
      <c r="BB91" s="10"/>
      <c r="BC91" s="86" t="e">
        <f>BA91-#REF!</f>
        <v>#REF!</v>
      </c>
      <c r="BD91" s="87" t="e">
        <f t="shared" si="2"/>
        <v>#REF!</v>
      </c>
    </row>
    <row r="92" spans="1:56" x14ac:dyDescent="0.55000000000000004">
      <c r="A92" s="18">
        <v>80</v>
      </c>
      <c r="B92" s="128" t="s">
        <v>454</v>
      </c>
      <c r="C92" s="19" t="s">
        <v>455</v>
      </c>
      <c r="D92" s="19" t="s">
        <v>303</v>
      </c>
      <c r="E92" s="20"/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165"/>
      <c r="AY92" s="165"/>
      <c r="AZ92" s="78"/>
      <c r="BA92" s="17">
        <v>0</v>
      </c>
      <c r="BB92" s="10"/>
      <c r="BC92" s="86" t="e">
        <f>BA92-#REF!</f>
        <v>#REF!</v>
      </c>
      <c r="BD92" s="87" t="e">
        <f t="shared" si="2"/>
        <v>#REF!</v>
      </c>
    </row>
    <row r="93" spans="1:56" x14ac:dyDescent="0.55000000000000004">
      <c r="A93" s="18">
        <v>81</v>
      </c>
      <c r="B93" s="128" t="s">
        <v>581</v>
      </c>
      <c r="C93" s="19" t="s">
        <v>582</v>
      </c>
      <c r="D93" s="19" t="s">
        <v>303</v>
      </c>
      <c r="E93" s="20"/>
      <c r="F93" s="20"/>
      <c r="G93" s="21"/>
      <c r="H93" s="21">
        <v>1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165"/>
      <c r="AY93" s="165"/>
      <c r="AZ93" s="78"/>
      <c r="BA93" s="17">
        <v>1</v>
      </c>
      <c r="BB93" s="10"/>
      <c r="BC93" s="86" t="e">
        <f>BA93-#REF!</f>
        <v>#REF!</v>
      </c>
      <c r="BD93" s="87" t="e">
        <f t="shared" si="2"/>
        <v>#REF!</v>
      </c>
    </row>
    <row r="94" spans="1:56" x14ac:dyDescent="0.55000000000000004">
      <c r="A94" s="18">
        <v>82</v>
      </c>
      <c r="B94" s="128" t="s">
        <v>456</v>
      </c>
      <c r="C94" s="19" t="s">
        <v>457</v>
      </c>
      <c r="D94" s="19" t="s">
        <v>303</v>
      </c>
      <c r="E94" s="20"/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165"/>
      <c r="AY94" s="165"/>
      <c r="AZ94" s="78"/>
      <c r="BA94" s="17">
        <v>0</v>
      </c>
      <c r="BB94" s="10"/>
      <c r="BC94" s="86" t="e">
        <f>BA94-#REF!</f>
        <v>#REF!</v>
      </c>
      <c r="BD94" s="87" t="e">
        <f t="shared" si="2"/>
        <v>#REF!</v>
      </c>
    </row>
    <row r="95" spans="1:56" x14ac:dyDescent="0.55000000000000004">
      <c r="A95" s="18">
        <v>83</v>
      </c>
      <c r="B95" s="128" t="s">
        <v>459</v>
      </c>
      <c r="C95" s="19" t="s">
        <v>460</v>
      </c>
      <c r="D95" s="19" t="s">
        <v>303</v>
      </c>
      <c r="E95" s="20"/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165"/>
      <c r="AY95" s="165"/>
      <c r="AZ95" s="78"/>
      <c r="BA95" s="17">
        <v>0</v>
      </c>
      <c r="BB95" s="10"/>
      <c r="BC95" s="86" t="e">
        <f>BA95-#REF!</f>
        <v>#REF!</v>
      </c>
      <c r="BD95" s="87" t="e">
        <f t="shared" si="2"/>
        <v>#REF!</v>
      </c>
    </row>
    <row r="96" spans="1:56" x14ac:dyDescent="0.55000000000000004">
      <c r="A96" s="18">
        <v>84</v>
      </c>
      <c r="B96" s="128" t="s">
        <v>463</v>
      </c>
      <c r="C96" s="19" t="s">
        <v>464</v>
      </c>
      <c r="D96" s="19" t="s">
        <v>303</v>
      </c>
      <c r="E96" s="20"/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165"/>
      <c r="AY96" s="165"/>
      <c r="AZ96" s="78"/>
      <c r="BA96" s="17">
        <v>0</v>
      </c>
      <c r="BB96" s="10"/>
      <c r="BC96" s="86" t="e">
        <f>BA96-#REF!</f>
        <v>#REF!</v>
      </c>
      <c r="BD96" s="87" t="e">
        <f t="shared" si="2"/>
        <v>#REF!</v>
      </c>
    </row>
    <row r="97" spans="1:56" x14ac:dyDescent="0.55000000000000004">
      <c r="A97" s="18">
        <v>85</v>
      </c>
      <c r="B97" s="128" t="s">
        <v>465</v>
      </c>
      <c r="C97" s="19" t="s">
        <v>466</v>
      </c>
      <c r="D97" s="19" t="s">
        <v>303</v>
      </c>
      <c r="E97" s="20"/>
      <c r="F97" s="20"/>
      <c r="G97" s="21"/>
      <c r="H97" s="21">
        <v>1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165"/>
      <c r="AY97" s="165"/>
      <c r="AZ97" s="78"/>
      <c r="BA97" s="17">
        <v>1</v>
      </c>
      <c r="BB97" s="10"/>
      <c r="BC97" s="86" t="e">
        <f>BA97-#REF!</f>
        <v>#REF!</v>
      </c>
      <c r="BD97" s="87" t="e">
        <f t="shared" si="2"/>
        <v>#REF!</v>
      </c>
    </row>
    <row r="98" spans="1:56" x14ac:dyDescent="0.55000000000000004">
      <c r="A98" s="18">
        <v>86</v>
      </c>
      <c r="B98" s="128" t="s">
        <v>467</v>
      </c>
      <c r="C98" s="19" t="s">
        <v>468</v>
      </c>
      <c r="D98" s="19" t="s">
        <v>303</v>
      </c>
      <c r="E98" s="20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>
        <v>1</v>
      </c>
      <c r="AW98" s="21"/>
      <c r="AX98" s="165"/>
      <c r="AY98" s="165"/>
      <c r="AZ98" s="78"/>
      <c r="BA98" s="17">
        <v>1</v>
      </c>
      <c r="BB98" s="10"/>
      <c r="BC98" s="86" t="e">
        <f>BA98-#REF!</f>
        <v>#REF!</v>
      </c>
      <c r="BD98" s="87" t="e">
        <f t="shared" si="2"/>
        <v>#REF!</v>
      </c>
    </row>
    <row r="99" spans="1:56" x14ac:dyDescent="0.55000000000000004">
      <c r="A99" s="18">
        <v>87</v>
      </c>
      <c r="B99" s="128" t="s">
        <v>469</v>
      </c>
      <c r="C99" s="19" t="s">
        <v>470</v>
      </c>
      <c r="D99" s="19" t="s">
        <v>303</v>
      </c>
      <c r="E99" s="20"/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>
        <v>1</v>
      </c>
      <c r="AW99" s="21"/>
      <c r="AX99" s="165"/>
      <c r="AY99" s="165"/>
      <c r="AZ99" s="78"/>
      <c r="BA99" s="17">
        <v>1</v>
      </c>
      <c r="BB99" s="10"/>
      <c r="BC99" s="86" t="e">
        <f>BA99-#REF!</f>
        <v>#REF!</v>
      </c>
      <c r="BD99" s="87" t="e">
        <f t="shared" si="2"/>
        <v>#REF!</v>
      </c>
    </row>
    <row r="100" spans="1:56" x14ac:dyDescent="0.55000000000000004">
      <c r="A100" s="18">
        <v>88</v>
      </c>
      <c r="B100" s="128" t="s">
        <v>471</v>
      </c>
      <c r="C100" s="19" t="s">
        <v>472</v>
      </c>
      <c r="D100" s="19" t="s">
        <v>303</v>
      </c>
      <c r="E100" s="20"/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165"/>
      <c r="AY100" s="165"/>
      <c r="AZ100" s="78"/>
      <c r="BA100" s="17">
        <v>0</v>
      </c>
      <c r="BB100" s="10"/>
      <c r="BC100" s="86" t="e">
        <f>BA100-#REF!</f>
        <v>#REF!</v>
      </c>
      <c r="BD100" s="87" t="e">
        <f t="shared" si="2"/>
        <v>#REF!</v>
      </c>
    </row>
    <row r="101" spans="1:56" x14ac:dyDescent="0.55000000000000004">
      <c r="A101" s="18">
        <v>89</v>
      </c>
      <c r="B101" s="128" t="s">
        <v>474</v>
      </c>
      <c r="C101" s="19" t="s">
        <v>475</v>
      </c>
      <c r="D101" s="19" t="s">
        <v>303</v>
      </c>
      <c r="E101" s="20">
        <v>1</v>
      </c>
      <c r="F101" s="20"/>
      <c r="G101" s="21"/>
      <c r="H101" s="21">
        <v>1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>
        <v>1</v>
      </c>
      <c r="AW101" s="21"/>
      <c r="AX101" s="165"/>
      <c r="AY101" s="165"/>
      <c r="AZ101" s="78"/>
      <c r="BA101" s="17">
        <v>3</v>
      </c>
      <c r="BB101" s="10"/>
      <c r="BC101" s="86" t="e">
        <f>BA101-#REF!</f>
        <v>#REF!</v>
      </c>
      <c r="BD101" s="87" t="e">
        <f t="shared" si="2"/>
        <v>#REF!</v>
      </c>
    </row>
    <row r="102" spans="1:56" x14ac:dyDescent="0.55000000000000004">
      <c r="A102" s="18">
        <v>90</v>
      </c>
      <c r="B102" s="128" t="s">
        <v>476</v>
      </c>
      <c r="C102" s="19" t="s">
        <v>477</v>
      </c>
      <c r="D102" s="19" t="s">
        <v>303</v>
      </c>
      <c r="E102" s="20"/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>
        <v>1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165"/>
      <c r="AY102" s="165"/>
      <c r="AZ102" s="78"/>
      <c r="BA102" s="17">
        <v>1</v>
      </c>
      <c r="BB102" s="10"/>
      <c r="BC102" s="86" t="e">
        <f>BA102-#REF!</f>
        <v>#REF!</v>
      </c>
      <c r="BD102" s="87" t="e">
        <f t="shared" si="2"/>
        <v>#REF!</v>
      </c>
    </row>
    <row r="103" spans="1:56" x14ac:dyDescent="0.55000000000000004">
      <c r="A103" s="18">
        <v>91</v>
      </c>
      <c r="B103" s="128" t="s">
        <v>478</v>
      </c>
      <c r="C103" s="19" t="s">
        <v>479</v>
      </c>
      <c r="D103" s="19" t="s">
        <v>303</v>
      </c>
      <c r="E103" s="20"/>
      <c r="F103" s="20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165"/>
      <c r="AY103" s="165"/>
      <c r="AZ103" s="78"/>
      <c r="BA103" s="17">
        <v>0</v>
      </c>
      <c r="BB103" s="10"/>
      <c r="BC103" s="86" t="e">
        <f>BA103-#REF!</f>
        <v>#REF!</v>
      </c>
      <c r="BD103" s="87" t="e">
        <f t="shared" si="2"/>
        <v>#REF!</v>
      </c>
    </row>
    <row r="104" spans="1:56" x14ac:dyDescent="0.55000000000000004">
      <c r="A104" s="18">
        <v>92</v>
      </c>
      <c r="B104" s="128" t="s">
        <v>480</v>
      </c>
      <c r="C104" s="19" t="s">
        <v>481</v>
      </c>
      <c r="D104" s="19" t="s">
        <v>303</v>
      </c>
      <c r="E104" s="20"/>
      <c r="F104" s="20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165"/>
      <c r="AY104" s="165"/>
      <c r="AZ104" s="78"/>
      <c r="BA104" s="17">
        <v>0</v>
      </c>
      <c r="BB104" s="10"/>
      <c r="BC104" s="86" t="e">
        <f>BA104-#REF!</f>
        <v>#REF!</v>
      </c>
      <c r="BD104" s="87" t="e">
        <f t="shared" si="2"/>
        <v>#REF!</v>
      </c>
    </row>
    <row r="105" spans="1:56" x14ac:dyDescent="0.55000000000000004">
      <c r="A105" s="18">
        <v>93</v>
      </c>
      <c r="B105" s="128" t="s">
        <v>482</v>
      </c>
      <c r="C105" s="19" t="s">
        <v>483</v>
      </c>
      <c r="D105" s="19" t="s">
        <v>303</v>
      </c>
      <c r="E105" s="20"/>
      <c r="F105" s="2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165"/>
      <c r="AY105" s="165"/>
      <c r="AZ105" s="78"/>
      <c r="BA105" s="17">
        <v>0</v>
      </c>
      <c r="BB105" s="10"/>
      <c r="BC105" s="86" t="e">
        <f>BA105-#REF!</f>
        <v>#REF!</v>
      </c>
      <c r="BD105" s="87" t="e">
        <f t="shared" si="2"/>
        <v>#REF!</v>
      </c>
    </row>
    <row r="106" spans="1:56" x14ac:dyDescent="0.55000000000000004">
      <c r="A106" s="18">
        <v>94</v>
      </c>
      <c r="B106" s="128" t="s">
        <v>484</v>
      </c>
      <c r="C106" s="19" t="s">
        <v>485</v>
      </c>
      <c r="D106" s="19" t="s">
        <v>303</v>
      </c>
      <c r="E106" s="20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165"/>
      <c r="AY106" s="165"/>
      <c r="AZ106" s="78"/>
      <c r="BA106" s="17">
        <v>0</v>
      </c>
      <c r="BB106" s="10"/>
      <c r="BC106" s="86" t="e">
        <f>BA106-#REF!</f>
        <v>#REF!</v>
      </c>
      <c r="BD106" s="87" t="e">
        <f t="shared" si="2"/>
        <v>#REF!</v>
      </c>
    </row>
    <row r="107" spans="1:56" x14ac:dyDescent="0.55000000000000004">
      <c r="A107" s="18">
        <v>95</v>
      </c>
      <c r="B107" s="128" t="s">
        <v>486</v>
      </c>
      <c r="C107" s="19" t="s">
        <v>487</v>
      </c>
      <c r="D107" s="19" t="s">
        <v>303</v>
      </c>
      <c r="E107" s="20"/>
      <c r="F107" s="20"/>
      <c r="G107" s="21"/>
      <c r="H107" s="21"/>
      <c r="I107" s="21">
        <v>1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165"/>
      <c r="AY107" s="165"/>
      <c r="AZ107" s="78"/>
      <c r="BA107" s="17">
        <v>1</v>
      </c>
      <c r="BB107" s="10"/>
      <c r="BC107" s="86" t="e">
        <f>BA107-#REF!</f>
        <v>#REF!</v>
      </c>
      <c r="BD107" s="87" t="e">
        <f t="shared" si="2"/>
        <v>#REF!</v>
      </c>
    </row>
    <row r="108" spans="1:56" x14ac:dyDescent="0.55000000000000004">
      <c r="A108" s="18">
        <v>96</v>
      </c>
      <c r="B108" s="128" t="s">
        <v>488</v>
      </c>
      <c r="C108" s="19" t="s">
        <v>489</v>
      </c>
      <c r="D108" s="19" t="s">
        <v>303</v>
      </c>
      <c r="E108" s="20"/>
      <c r="F108" s="20"/>
      <c r="G108" s="21"/>
      <c r="H108" s="21"/>
      <c r="I108" s="21"/>
      <c r="J108" s="21"/>
      <c r="K108" s="21"/>
      <c r="L108" s="21"/>
      <c r="M108" s="21">
        <v>1</v>
      </c>
      <c r="N108" s="21"/>
      <c r="O108" s="21"/>
      <c r="P108" s="21">
        <v>1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165"/>
      <c r="AY108" s="165"/>
      <c r="AZ108" s="78"/>
      <c r="BA108" s="17">
        <v>2</v>
      </c>
      <c r="BB108" s="10"/>
      <c r="BC108" s="86" t="e">
        <f>BA108-#REF!</f>
        <v>#REF!</v>
      </c>
      <c r="BD108" s="87" t="e">
        <f t="shared" si="2"/>
        <v>#REF!</v>
      </c>
    </row>
    <row r="109" spans="1:56" x14ac:dyDescent="0.55000000000000004">
      <c r="A109" s="18">
        <v>97</v>
      </c>
      <c r="B109" s="128" t="s">
        <v>490</v>
      </c>
      <c r="C109" s="19" t="s">
        <v>491</v>
      </c>
      <c r="D109" s="19" t="s">
        <v>303</v>
      </c>
      <c r="E109" s="20">
        <v>1</v>
      </c>
      <c r="F109" s="20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165"/>
      <c r="AY109" s="165"/>
      <c r="AZ109" s="78"/>
      <c r="BA109" s="17">
        <v>1</v>
      </c>
      <c r="BB109" s="10"/>
      <c r="BC109" s="86" t="e">
        <f>BA109-#REF!</f>
        <v>#REF!</v>
      </c>
      <c r="BD109" s="87" t="e">
        <f t="shared" si="2"/>
        <v>#REF!</v>
      </c>
    </row>
    <row r="110" spans="1:56" x14ac:dyDescent="0.55000000000000004">
      <c r="A110" s="18">
        <v>98</v>
      </c>
      <c r="B110" s="128" t="s">
        <v>583</v>
      </c>
      <c r="C110" s="19" t="s">
        <v>584</v>
      </c>
      <c r="D110" s="19" t="s">
        <v>303</v>
      </c>
      <c r="E110" s="20"/>
      <c r="F110" s="20"/>
      <c r="G110" s="21"/>
      <c r="H110" s="21">
        <v>1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165"/>
      <c r="AY110" s="165"/>
      <c r="AZ110" s="78"/>
      <c r="BA110" s="17">
        <v>1</v>
      </c>
      <c r="BB110" s="10"/>
      <c r="BC110" s="86" t="e">
        <f>BA110-#REF!</f>
        <v>#REF!</v>
      </c>
      <c r="BD110" s="87" t="e">
        <f t="shared" si="2"/>
        <v>#REF!</v>
      </c>
    </row>
    <row r="111" spans="1:56" x14ac:dyDescent="0.55000000000000004">
      <c r="A111" s="18">
        <v>99</v>
      </c>
      <c r="B111" s="128" t="s">
        <v>492</v>
      </c>
      <c r="C111" s="19" t="s">
        <v>493</v>
      </c>
      <c r="D111" s="19" t="s">
        <v>303</v>
      </c>
      <c r="E111" s="20"/>
      <c r="F111" s="20"/>
      <c r="G111" s="21"/>
      <c r="H111" s="21">
        <v>1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165"/>
      <c r="AY111" s="165"/>
      <c r="AZ111" s="78"/>
      <c r="BA111" s="17">
        <v>1</v>
      </c>
      <c r="BB111" s="10"/>
      <c r="BC111" s="86" t="e">
        <f>BA111-#REF!</f>
        <v>#REF!</v>
      </c>
      <c r="BD111" s="87" t="e">
        <f t="shared" si="2"/>
        <v>#REF!</v>
      </c>
    </row>
    <row r="112" spans="1:56" x14ac:dyDescent="0.55000000000000004">
      <c r="A112" s="18">
        <v>100</v>
      </c>
      <c r="B112" s="128" t="s">
        <v>494</v>
      </c>
      <c r="C112" s="19" t="s">
        <v>495</v>
      </c>
      <c r="D112" s="19" t="s">
        <v>303</v>
      </c>
      <c r="E112" s="20"/>
      <c r="F112" s="20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165"/>
      <c r="AY112" s="165"/>
      <c r="AZ112" s="78"/>
      <c r="BA112" s="17">
        <v>0</v>
      </c>
      <c r="BB112" s="10"/>
      <c r="BC112" s="86" t="e">
        <f>BA112-#REF!</f>
        <v>#REF!</v>
      </c>
      <c r="BD112" s="87" t="e">
        <f t="shared" si="2"/>
        <v>#REF!</v>
      </c>
    </row>
    <row r="113" spans="1:56" x14ac:dyDescent="0.55000000000000004">
      <c r="A113" s="18">
        <v>101</v>
      </c>
      <c r="B113" s="128" t="s">
        <v>497</v>
      </c>
      <c r="C113" s="19" t="s">
        <v>498</v>
      </c>
      <c r="D113" s="19" t="s">
        <v>303</v>
      </c>
      <c r="E113" s="20"/>
      <c r="F113" s="20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165"/>
      <c r="AY113" s="165"/>
      <c r="AZ113" s="78"/>
      <c r="BA113" s="17">
        <v>0</v>
      </c>
      <c r="BB113" s="10"/>
      <c r="BC113" s="86" t="e">
        <f>BA113-#REF!</f>
        <v>#REF!</v>
      </c>
      <c r="BD113" s="87" t="e">
        <f t="shared" si="2"/>
        <v>#REF!</v>
      </c>
    </row>
    <row r="114" spans="1:56" x14ac:dyDescent="0.55000000000000004">
      <c r="A114" s="18">
        <v>102</v>
      </c>
      <c r="B114" s="128" t="s">
        <v>499</v>
      </c>
      <c r="C114" s="19" t="s">
        <v>500</v>
      </c>
      <c r="D114" s="19" t="s">
        <v>303</v>
      </c>
      <c r="E114" s="20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165"/>
      <c r="AY114" s="165"/>
      <c r="AZ114" s="78"/>
      <c r="BA114" s="17">
        <v>0</v>
      </c>
      <c r="BB114" s="10"/>
      <c r="BC114" s="86" t="e">
        <f>BA114-#REF!</f>
        <v>#REF!</v>
      </c>
      <c r="BD114" s="87" t="e">
        <f t="shared" si="2"/>
        <v>#REF!</v>
      </c>
    </row>
    <row r="115" spans="1:56" x14ac:dyDescent="0.55000000000000004">
      <c r="A115" s="18">
        <v>103</v>
      </c>
      <c r="B115" s="128" t="s">
        <v>501</v>
      </c>
      <c r="C115" s="19" t="s">
        <v>502</v>
      </c>
      <c r="D115" s="19" t="s">
        <v>303</v>
      </c>
      <c r="E115" s="20"/>
      <c r="F115" s="2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165"/>
      <c r="AY115" s="165"/>
      <c r="AZ115" s="78"/>
      <c r="BA115" s="17">
        <v>0</v>
      </c>
      <c r="BB115" s="10"/>
      <c r="BC115" s="86" t="e">
        <f>BA115-#REF!</f>
        <v>#REF!</v>
      </c>
      <c r="BD115" s="87" t="e">
        <f t="shared" si="2"/>
        <v>#REF!</v>
      </c>
    </row>
    <row r="116" spans="1:56" x14ac:dyDescent="0.55000000000000004">
      <c r="A116" s="18">
        <v>104</v>
      </c>
      <c r="B116" s="128" t="s">
        <v>503</v>
      </c>
      <c r="C116" s="19" t="s">
        <v>504</v>
      </c>
      <c r="D116" s="19" t="s">
        <v>303</v>
      </c>
      <c r="E116" s="20">
        <v>1</v>
      </c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>
        <v>1</v>
      </c>
      <c r="AW116" s="21"/>
      <c r="AX116" s="165"/>
      <c r="AY116" s="165"/>
      <c r="AZ116" s="78"/>
      <c r="BA116" s="17">
        <v>2</v>
      </c>
      <c r="BB116" s="10"/>
      <c r="BC116" s="86" t="e">
        <f>BA116-#REF!</f>
        <v>#REF!</v>
      </c>
      <c r="BD116" s="87" t="e">
        <f t="shared" si="2"/>
        <v>#REF!</v>
      </c>
    </row>
    <row r="117" spans="1:56" x14ac:dyDescent="0.55000000000000004">
      <c r="A117" s="18">
        <v>105</v>
      </c>
      <c r="B117" s="128" t="s">
        <v>507</v>
      </c>
      <c r="C117" s="19" t="s">
        <v>508</v>
      </c>
      <c r="D117" s="19" t="s">
        <v>303</v>
      </c>
      <c r="E117" s="20"/>
      <c r="F117" s="20"/>
      <c r="G117" s="21"/>
      <c r="H117" s="21"/>
      <c r="I117" s="21"/>
      <c r="J117" s="21"/>
      <c r="K117" s="21"/>
      <c r="L117" s="21"/>
      <c r="M117" s="21"/>
      <c r="N117" s="21"/>
      <c r="O117" s="21">
        <v>1</v>
      </c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165"/>
      <c r="AY117" s="165"/>
      <c r="AZ117" s="78"/>
      <c r="BA117" s="17">
        <v>1</v>
      </c>
      <c r="BB117" s="10"/>
      <c r="BC117" s="86" t="e">
        <f>BA117-#REF!</f>
        <v>#REF!</v>
      </c>
      <c r="BD117" s="87" t="e">
        <f t="shared" si="2"/>
        <v>#REF!</v>
      </c>
    </row>
    <row r="118" spans="1:56" x14ac:dyDescent="0.55000000000000004">
      <c r="A118" s="18">
        <v>106</v>
      </c>
      <c r="B118" s="128" t="s">
        <v>509</v>
      </c>
      <c r="C118" s="19" t="s">
        <v>510</v>
      </c>
      <c r="D118" s="19" t="s">
        <v>303</v>
      </c>
      <c r="E118" s="20"/>
      <c r="F118" s="20"/>
      <c r="G118" s="21"/>
      <c r="H118" s="21"/>
      <c r="I118" s="21"/>
      <c r="J118" s="21"/>
      <c r="K118" s="21"/>
      <c r="L118" s="21"/>
      <c r="M118" s="21"/>
      <c r="N118" s="21"/>
      <c r="O118" s="21">
        <v>1</v>
      </c>
      <c r="P118" s="21">
        <v>1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165"/>
      <c r="AY118" s="165"/>
      <c r="AZ118" s="78"/>
      <c r="BA118" s="17">
        <v>2</v>
      </c>
      <c r="BB118" s="10"/>
      <c r="BC118" s="86" t="e">
        <f>BA118-#REF!</f>
        <v>#REF!</v>
      </c>
      <c r="BD118" s="87" t="e">
        <f t="shared" si="2"/>
        <v>#REF!</v>
      </c>
    </row>
    <row r="119" spans="1:56" x14ac:dyDescent="0.55000000000000004">
      <c r="A119" s="18">
        <v>107</v>
      </c>
      <c r="B119" s="128" t="s">
        <v>512</v>
      </c>
      <c r="C119" s="19" t="s">
        <v>513</v>
      </c>
      <c r="D119" s="19" t="s">
        <v>303</v>
      </c>
      <c r="E119" s="20">
        <v>1</v>
      </c>
      <c r="F119" s="20"/>
      <c r="G119" s="21"/>
      <c r="H119" s="21"/>
      <c r="I119" s="21"/>
      <c r="J119" s="21"/>
      <c r="K119" s="21"/>
      <c r="L119" s="21"/>
      <c r="M119" s="21">
        <v>1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165"/>
      <c r="AY119" s="165"/>
      <c r="AZ119" s="78"/>
      <c r="BA119" s="17">
        <v>2</v>
      </c>
      <c r="BB119" s="10"/>
      <c r="BC119" s="86" t="e">
        <f>BA119-#REF!</f>
        <v>#REF!</v>
      </c>
      <c r="BD119" s="87" t="e">
        <f t="shared" si="2"/>
        <v>#REF!</v>
      </c>
    </row>
    <row r="120" spans="1:56" x14ac:dyDescent="0.55000000000000004">
      <c r="A120" s="18">
        <v>108</v>
      </c>
      <c r="B120" s="128" t="s">
        <v>514</v>
      </c>
      <c r="C120" s="19" t="s">
        <v>515</v>
      </c>
      <c r="D120" s="19" t="s">
        <v>303</v>
      </c>
      <c r="E120" s="20"/>
      <c r="F120" s="20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165"/>
      <c r="AY120" s="165"/>
      <c r="AZ120" s="78"/>
      <c r="BA120" s="17">
        <v>0</v>
      </c>
      <c r="BB120" s="10"/>
      <c r="BC120" s="86" t="e">
        <f>BA120-#REF!</f>
        <v>#REF!</v>
      </c>
      <c r="BD120" s="87" t="e">
        <f t="shared" si="2"/>
        <v>#REF!</v>
      </c>
    </row>
    <row r="121" spans="1:56" x14ac:dyDescent="0.55000000000000004">
      <c r="A121" s="18">
        <v>109</v>
      </c>
      <c r="B121" s="128" t="s">
        <v>585</v>
      </c>
      <c r="C121" s="19" t="s">
        <v>491</v>
      </c>
      <c r="D121" s="19" t="s">
        <v>303</v>
      </c>
      <c r="E121" s="20"/>
      <c r="F121" s="20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>
        <v>1</v>
      </c>
      <c r="AS121" s="21"/>
      <c r="AT121" s="21"/>
      <c r="AU121" s="21"/>
      <c r="AV121" s="21"/>
      <c r="AW121" s="21"/>
      <c r="AX121" s="165"/>
      <c r="AY121" s="165"/>
      <c r="AZ121" s="78"/>
      <c r="BA121" s="17">
        <v>1</v>
      </c>
      <c r="BB121" s="10"/>
      <c r="BC121" s="86" t="e">
        <f>BA121-#REF!</f>
        <v>#REF!</v>
      </c>
      <c r="BD121" s="87" t="e">
        <f t="shared" si="2"/>
        <v>#REF!</v>
      </c>
    </row>
    <row r="122" spans="1:56" x14ac:dyDescent="0.55000000000000004">
      <c r="A122" s="18">
        <v>110</v>
      </c>
      <c r="B122" s="128" t="s">
        <v>516</v>
      </c>
      <c r="C122" s="19" t="s">
        <v>517</v>
      </c>
      <c r="D122" s="19" t="s">
        <v>303</v>
      </c>
      <c r="E122" s="20"/>
      <c r="F122" s="20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165"/>
      <c r="AY122" s="165"/>
      <c r="AZ122" s="78"/>
      <c r="BA122" s="17">
        <v>0</v>
      </c>
      <c r="BB122" s="10"/>
      <c r="BC122" s="86" t="e">
        <f>BA122-#REF!</f>
        <v>#REF!</v>
      </c>
      <c r="BD122" s="87" t="e">
        <f t="shared" ref="BD122:BD142" si="3">IF(BC122=0,"ถูกต้อง","ไม่ถูก")</f>
        <v>#REF!</v>
      </c>
    </row>
    <row r="123" spans="1:56" x14ac:dyDescent="0.55000000000000004">
      <c r="A123" s="18">
        <v>111</v>
      </c>
      <c r="B123" s="128" t="s">
        <v>518</v>
      </c>
      <c r="C123" s="19" t="s">
        <v>519</v>
      </c>
      <c r="D123" s="19" t="s">
        <v>303</v>
      </c>
      <c r="E123" s="20"/>
      <c r="F123" s="20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165"/>
      <c r="AY123" s="165"/>
      <c r="AZ123" s="78"/>
      <c r="BA123" s="17">
        <v>0</v>
      </c>
      <c r="BB123" s="10"/>
      <c r="BC123" s="86" t="e">
        <f>BA123-#REF!</f>
        <v>#REF!</v>
      </c>
      <c r="BD123" s="87" t="e">
        <f t="shared" si="3"/>
        <v>#REF!</v>
      </c>
    </row>
    <row r="124" spans="1:56" x14ac:dyDescent="0.55000000000000004">
      <c r="A124" s="18">
        <v>112</v>
      </c>
      <c r="B124" s="128" t="s">
        <v>520</v>
      </c>
      <c r="C124" s="19" t="s">
        <v>521</v>
      </c>
      <c r="D124" s="19" t="s">
        <v>303</v>
      </c>
      <c r="E124" s="20"/>
      <c r="F124" s="20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>
        <v>1</v>
      </c>
      <c r="AW124" s="21"/>
      <c r="AX124" s="165"/>
      <c r="AY124" s="165"/>
      <c r="AZ124" s="78"/>
      <c r="BA124" s="17">
        <v>1</v>
      </c>
      <c r="BB124" s="10"/>
      <c r="BC124" s="86" t="e">
        <f>BA124-#REF!</f>
        <v>#REF!</v>
      </c>
      <c r="BD124" s="87" t="e">
        <f t="shared" si="3"/>
        <v>#REF!</v>
      </c>
    </row>
    <row r="125" spans="1:56" x14ac:dyDescent="0.55000000000000004">
      <c r="A125" s="18">
        <v>113</v>
      </c>
      <c r="B125" s="128" t="s">
        <v>522</v>
      </c>
      <c r="C125" s="19" t="s">
        <v>523</v>
      </c>
      <c r="D125" s="19" t="s">
        <v>303</v>
      </c>
      <c r="E125" s="20"/>
      <c r="F125" s="20"/>
      <c r="G125" s="21"/>
      <c r="H125" s="21"/>
      <c r="I125" s="21"/>
      <c r="J125" s="21">
        <v>1</v>
      </c>
      <c r="K125" s="21"/>
      <c r="L125" s="21"/>
      <c r="M125" s="21"/>
      <c r="N125" s="21"/>
      <c r="O125" s="21">
        <v>1</v>
      </c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165"/>
      <c r="AY125" s="165"/>
      <c r="AZ125" s="78"/>
      <c r="BA125" s="17">
        <v>2</v>
      </c>
      <c r="BB125" s="10"/>
      <c r="BC125" s="86" t="e">
        <f>BA125-#REF!</f>
        <v>#REF!</v>
      </c>
      <c r="BD125" s="87" t="e">
        <f t="shared" si="3"/>
        <v>#REF!</v>
      </c>
    </row>
    <row r="126" spans="1:56" x14ac:dyDescent="0.55000000000000004">
      <c r="A126" s="18">
        <v>114</v>
      </c>
      <c r="B126" s="128" t="s">
        <v>524</v>
      </c>
      <c r="C126" s="19" t="s">
        <v>525</v>
      </c>
      <c r="D126" s="19" t="s">
        <v>303</v>
      </c>
      <c r="E126" s="20"/>
      <c r="F126" s="20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165"/>
      <c r="AY126" s="165"/>
      <c r="AZ126" s="78"/>
      <c r="BA126" s="17">
        <v>0</v>
      </c>
      <c r="BB126" s="10"/>
      <c r="BC126" s="86" t="e">
        <f>BA126-#REF!</f>
        <v>#REF!</v>
      </c>
      <c r="BD126" s="87" t="e">
        <f t="shared" si="3"/>
        <v>#REF!</v>
      </c>
    </row>
    <row r="127" spans="1:56" x14ac:dyDescent="0.55000000000000004">
      <c r="A127" s="18">
        <v>115</v>
      </c>
      <c r="B127" s="128" t="s">
        <v>527</v>
      </c>
      <c r="C127" s="19" t="s">
        <v>528</v>
      </c>
      <c r="D127" s="19" t="s">
        <v>303</v>
      </c>
      <c r="E127" s="20">
        <v>0</v>
      </c>
      <c r="F127" s="20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165"/>
      <c r="AY127" s="165"/>
      <c r="AZ127" s="78"/>
      <c r="BA127" s="17">
        <v>0</v>
      </c>
      <c r="BB127" s="10"/>
      <c r="BC127" s="86" t="e">
        <f>BA127-#REF!</f>
        <v>#REF!</v>
      </c>
      <c r="BD127" s="87" t="e">
        <f t="shared" ref="BD127:BD134" si="4">IF(BC127=0,"ถูกต้อง","ไม่ถูก")</f>
        <v>#REF!</v>
      </c>
    </row>
    <row r="128" spans="1:56" x14ac:dyDescent="0.55000000000000004">
      <c r="A128" s="18">
        <v>116</v>
      </c>
      <c r="B128" s="128" t="s">
        <v>529</v>
      </c>
      <c r="C128" s="19" t="s">
        <v>530</v>
      </c>
      <c r="D128" s="19" t="s">
        <v>303</v>
      </c>
      <c r="E128" s="20"/>
      <c r="F128" s="2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165"/>
      <c r="AY128" s="165"/>
      <c r="AZ128" s="78"/>
      <c r="BA128" s="17">
        <v>0</v>
      </c>
      <c r="BB128" s="10"/>
      <c r="BC128" s="86" t="e">
        <f>BA128-#REF!</f>
        <v>#REF!</v>
      </c>
      <c r="BD128" s="87" t="e">
        <f t="shared" si="4"/>
        <v>#REF!</v>
      </c>
    </row>
    <row r="129" spans="1:56" x14ac:dyDescent="0.55000000000000004">
      <c r="A129" s="18">
        <v>117</v>
      </c>
      <c r="B129" s="128" t="s">
        <v>533</v>
      </c>
      <c r="C129" s="19" t="s">
        <v>534</v>
      </c>
      <c r="D129" s="19" t="s">
        <v>303</v>
      </c>
      <c r="E129" s="20"/>
      <c r="F129" s="20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>
        <v>1</v>
      </c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>
        <v>1</v>
      </c>
      <c r="AW129" s="21"/>
      <c r="AX129" s="165"/>
      <c r="AY129" s="165"/>
      <c r="AZ129" s="78"/>
      <c r="BA129" s="17">
        <v>2</v>
      </c>
      <c r="BB129" s="10"/>
      <c r="BC129" s="86" t="e">
        <f>BA129-#REF!</f>
        <v>#REF!</v>
      </c>
      <c r="BD129" s="87" t="e">
        <f t="shared" si="4"/>
        <v>#REF!</v>
      </c>
    </row>
    <row r="130" spans="1:56" x14ac:dyDescent="0.55000000000000004">
      <c r="A130" s="18">
        <v>118</v>
      </c>
      <c r="B130" s="128">
        <v>90020127</v>
      </c>
      <c r="C130" s="19" t="s">
        <v>535</v>
      </c>
      <c r="D130" s="19" t="s">
        <v>303</v>
      </c>
      <c r="E130" s="20"/>
      <c r="F130" s="20"/>
      <c r="G130" s="21"/>
      <c r="H130" s="21"/>
      <c r="I130" s="21"/>
      <c r="J130" s="21"/>
      <c r="K130" s="21"/>
      <c r="L130" s="21">
        <v>1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165"/>
      <c r="AY130" s="165"/>
      <c r="AZ130" s="78"/>
      <c r="BA130" s="17">
        <v>1</v>
      </c>
      <c r="BB130" s="10"/>
      <c r="BC130" s="86" t="e">
        <f>BA130-#REF!</f>
        <v>#REF!</v>
      </c>
      <c r="BD130" s="87" t="e">
        <f t="shared" si="4"/>
        <v>#REF!</v>
      </c>
    </row>
    <row r="131" spans="1:56" x14ac:dyDescent="0.55000000000000004">
      <c r="A131" s="18">
        <v>119</v>
      </c>
      <c r="B131" s="128" t="s">
        <v>586</v>
      </c>
      <c r="C131" s="19" t="s">
        <v>587</v>
      </c>
      <c r="D131" s="19" t="s">
        <v>303</v>
      </c>
      <c r="E131" s="20">
        <v>1</v>
      </c>
      <c r="F131" s="20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165"/>
      <c r="AY131" s="165"/>
      <c r="AZ131" s="78"/>
      <c r="BA131" s="17">
        <v>1</v>
      </c>
      <c r="BB131" s="10"/>
      <c r="BC131" s="86" t="e">
        <f>BA131-#REF!</f>
        <v>#REF!</v>
      </c>
      <c r="BD131" s="87" t="e">
        <f t="shared" si="4"/>
        <v>#REF!</v>
      </c>
    </row>
    <row r="132" spans="1:56" x14ac:dyDescent="0.55000000000000004">
      <c r="A132" s="18">
        <v>120</v>
      </c>
      <c r="B132" s="128" t="s">
        <v>536</v>
      </c>
      <c r="C132" s="19" t="s">
        <v>537</v>
      </c>
      <c r="D132" s="19" t="s">
        <v>303</v>
      </c>
      <c r="E132" s="20">
        <v>1</v>
      </c>
      <c r="F132" s="20"/>
      <c r="G132" s="21"/>
      <c r="H132" s="21"/>
      <c r="I132" s="21"/>
      <c r="J132" s="21"/>
      <c r="K132" s="21"/>
      <c r="L132" s="21"/>
      <c r="M132" s="21"/>
      <c r="N132" s="21"/>
      <c r="O132" s="21"/>
      <c r="P132" s="21">
        <v>1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165"/>
      <c r="AY132" s="165"/>
      <c r="AZ132" s="78"/>
      <c r="BA132" s="17">
        <v>2</v>
      </c>
      <c r="BB132" s="10"/>
      <c r="BC132" s="86" t="e">
        <f>BA132-#REF!</f>
        <v>#REF!</v>
      </c>
      <c r="BD132" s="87" t="e">
        <f t="shared" si="4"/>
        <v>#REF!</v>
      </c>
    </row>
    <row r="133" spans="1:56" x14ac:dyDescent="0.55000000000000004">
      <c r="A133" s="18">
        <v>121</v>
      </c>
      <c r="B133" s="128" t="s">
        <v>538</v>
      </c>
      <c r="C133" s="19" t="s">
        <v>539</v>
      </c>
      <c r="D133" s="19" t="s">
        <v>303</v>
      </c>
      <c r="E133" s="20"/>
      <c r="F133" s="2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165"/>
      <c r="AY133" s="165"/>
      <c r="AZ133" s="78"/>
      <c r="BA133" s="17">
        <v>0</v>
      </c>
      <c r="BB133" s="10"/>
      <c r="BC133" s="86" t="e">
        <f>BA133-#REF!</f>
        <v>#REF!</v>
      </c>
      <c r="BD133" s="87" t="e">
        <f t="shared" si="4"/>
        <v>#REF!</v>
      </c>
    </row>
    <row r="134" spans="1:56" x14ac:dyDescent="0.55000000000000004">
      <c r="A134" s="18">
        <v>122</v>
      </c>
      <c r="B134" s="128" t="s">
        <v>540</v>
      </c>
      <c r="C134" s="19" t="s">
        <v>541</v>
      </c>
      <c r="D134" s="19" t="s">
        <v>303</v>
      </c>
      <c r="E134" s="20"/>
      <c r="F134" s="20"/>
      <c r="G134" s="21"/>
      <c r="H134" s="21"/>
      <c r="I134" s="21"/>
      <c r="J134" s="21"/>
      <c r="K134" s="21"/>
      <c r="L134" s="21"/>
      <c r="M134" s="21"/>
      <c r="N134" s="21"/>
      <c r="O134" s="21">
        <v>1</v>
      </c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165"/>
      <c r="AY134" s="165"/>
      <c r="AZ134" s="78"/>
      <c r="BA134" s="17">
        <v>1</v>
      </c>
      <c r="BB134" s="10"/>
      <c r="BC134" s="86" t="e">
        <f>BA134-#REF!</f>
        <v>#REF!</v>
      </c>
      <c r="BD134" s="87" t="e">
        <f t="shared" si="4"/>
        <v>#REF!</v>
      </c>
    </row>
    <row r="135" spans="1:56" x14ac:dyDescent="0.55000000000000004">
      <c r="A135" s="18">
        <v>123</v>
      </c>
      <c r="B135" s="128" t="s">
        <v>543</v>
      </c>
      <c r="C135" s="19" t="s">
        <v>544</v>
      </c>
      <c r="D135" s="19" t="s">
        <v>303</v>
      </c>
      <c r="E135" s="20"/>
      <c r="F135" s="20"/>
      <c r="G135" s="21"/>
      <c r="H135" s="21"/>
      <c r="I135" s="21">
        <v>1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165"/>
      <c r="AY135" s="165"/>
      <c r="AZ135" s="78"/>
      <c r="BA135" s="17">
        <v>1</v>
      </c>
      <c r="BB135" s="10"/>
      <c r="BC135" s="86" t="e">
        <f>BA135-#REF!</f>
        <v>#REF!</v>
      </c>
      <c r="BD135" s="87" t="e">
        <f t="shared" si="3"/>
        <v>#REF!</v>
      </c>
    </row>
    <row r="136" spans="1:56" x14ac:dyDescent="0.55000000000000004">
      <c r="A136" s="18">
        <v>124</v>
      </c>
      <c r="B136" s="128" t="s">
        <v>545</v>
      </c>
      <c r="C136" s="19" t="s">
        <v>546</v>
      </c>
      <c r="D136" s="19" t="s">
        <v>303</v>
      </c>
      <c r="E136" s="20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165"/>
      <c r="AY136" s="165"/>
      <c r="AZ136" s="78"/>
      <c r="BA136" s="17">
        <v>0</v>
      </c>
      <c r="BB136" s="10"/>
      <c r="BC136" s="86" t="e">
        <f>BA136-#REF!</f>
        <v>#REF!</v>
      </c>
      <c r="BD136" s="87" t="e">
        <f t="shared" si="3"/>
        <v>#REF!</v>
      </c>
    </row>
    <row r="137" spans="1:56" x14ac:dyDescent="0.55000000000000004">
      <c r="A137" s="18">
        <v>125</v>
      </c>
      <c r="B137" s="128" t="s">
        <v>547</v>
      </c>
      <c r="C137" s="19" t="s">
        <v>548</v>
      </c>
      <c r="D137" s="19" t="s">
        <v>303</v>
      </c>
      <c r="E137" s="20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165"/>
      <c r="AY137" s="165"/>
      <c r="AZ137" s="78"/>
      <c r="BA137" s="17">
        <v>0</v>
      </c>
      <c r="BB137" s="10"/>
      <c r="BC137" s="86" t="e">
        <f>BA137-#REF!</f>
        <v>#REF!</v>
      </c>
      <c r="BD137" s="87" t="e">
        <f t="shared" si="3"/>
        <v>#REF!</v>
      </c>
    </row>
    <row r="138" spans="1:56" x14ac:dyDescent="0.55000000000000004">
      <c r="A138" s="18">
        <v>126</v>
      </c>
      <c r="B138" s="128" t="s">
        <v>588</v>
      </c>
      <c r="C138" s="19" t="s">
        <v>589</v>
      </c>
      <c r="D138" s="19" t="s">
        <v>303</v>
      </c>
      <c r="E138" s="20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165"/>
      <c r="AY138" s="165"/>
      <c r="AZ138" s="78"/>
      <c r="BA138" s="17">
        <v>0</v>
      </c>
      <c r="BB138" s="10"/>
      <c r="BC138" s="86" t="e">
        <f>BA138-#REF!</f>
        <v>#REF!</v>
      </c>
      <c r="BD138" s="87" t="e">
        <f t="shared" si="3"/>
        <v>#REF!</v>
      </c>
    </row>
    <row r="139" spans="1:56" x14ac:dyDescent="0.55000000000000004">
      <c r="A139" s="18">
        <v>127</v>
      </c>
      <c r="B139" s="128" t="s">
        <v>550</v>
      </c>
      <c r="C139" s="19" t="s">
        <v>551</v>
      </c>
      <c r="D139" s="19" t="s">
        <v>303</v>
      </c>
      <c r="E139" s="20"/>
      <c r="F139" s="20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165"/>
      <c r="AY139" s="165"/>
      <c r="AZ139" s="78"/>
      <c r="BA139" s="17">
        <v>0</v>
      </c>
      <c r="BB139" s="10"/>
      <c r="BC139" s="86" t="e">
        <f>BA139-#REF!</f>
        <v>#REF!</v>
      </c>
      <c r="BD139" s="87" t="e">
        <f t="shared" si="3"/>
        <v>#REF!</v>
      </c>
    </row>
    <row r="140" spans="1:56" x14ac:dyDescent="0.55000000000000004">
      <c r="A140" s="18"/>
      <c r="B140" s="134"/>
      <c r="C140" s="23"/>
      <c r="D140" s="23"/>
      <c r="E140" s="33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166"/>
      <c r="AY140" s="166"/>
      <c r="AZ140" s="79"/>
      <c r="BA140" s="17">
        <v>0</v>
      </c>
      <c r="BB140" s="10"/>
      <c r="BC140" s="86" t="e">
        <f>BA140-#REF!</f>
        <v>#REF!</v>
      </c>
      <c r="BD140" s="87" t="e">
        <f t="shared" si="3"/>
        <v>#REF!</v>
      </c>
    </row>
    <row r="141" spans="1:56" s="25" customFormat="1" ht="31.9" customHeight="1" x14ac:dyDescent="0.55000000000000004">
      <c r="A141" s="416" t="s">
        <v>103</v>
      </c>
      <c r="B141" s="417"/>
      <c r="C141" s="418"/>
      <c r="D141" s="141"/>
      <c r="E141" s="35">
        <f t="shared" ref="E141:AV141" si="5">SUM(E13:E140)</f>
        <v>10</v>
      </c>
      <c r="F141" s="35">
        <f t="shared" si="5"/>
        <v>1</v>
      </c>
      <c r="G141" s="35">
        <f t="shared" si="5"/>
        <v>2</v>
      </c>
      <c r="H141" s="35">
        <f t="shared" si="5"/>
        <v>17</v>
      </c>
      <c r="I141" s="35">
        <f t="shared" si="5"/>
        <v>7</v>
      </c>
      <c r="J141" s="35">
        <f t="shared" si="5"/>
        <v>2</v>
      </c>
      <c r="K141" s="35">
        <f t="shared" si="5"/>
        <v>2</v>
      </c>
      <c r="L141" s="35">
        <f t="shared" si="5"/>
        <v>1</v>
      </c>
      <c r="M141" s="35">
        <f t="shared" si="5"/>
        <v>3</v>
      </c>
      <c r="N141" s="35"/>
      <c r="O141" s="35">
        <f t="shared" si="5"/>
        <v>11</v>
      </c>
      <c r="P141" s="35">
        <f t="shared" si="5"/>
        <v>7</v>
      </c>
      <c r="Q141" s="35">
        <f t="shared" si="5"/>
        <v>2</v>
      </c>
      <c r="R141" s="35">
        <f t="shared" si="5"/>
        <v>1</v>
      </c>
      <c r="S141" s="35"/>
      <c r="T141" s="35"/>
      <c r="U141" s="35"/>
      <c r="V141" s="35"/>
      <c r="W141" s="35"/>
      <c r="X141" s="35"/>
      <c r="Y141" s="35"/>
      <c r="Z141" s="35">
        <f t="shared" si="5"/>
        <v>3</v>
      </c>
      <c r="AA141" s="35">
        <f t="shared" si="5"/>
        <v>2</v>
      </c>
      <c r="AB141" s="35"/>
      <c r="AC141" s="35">
        <f t="shared" si="5"/>
        <v>4</v>
      </c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>
        <f t="shared" si="5"/>
        <v>1</v>
      </c>
      <c r="AP141" s="35"/>
      <c r="AQ141" s="35">
        <f t="shared" si="5"/>
        <v>1</v>
      </c>
      <c r="AR141" s="35">
        <f t="shared" si="5"/>
        <v>1</v>
      </c>
      <c r="AS141" s="35"/>
      <c r="AT141" s="35"/>
      <c r="AU141" s="35">
        <f t="shared" si="5"/>
        <v>1</v>
      </c>
      <c r="AV141" s="35">
        <f t="shared" si="5"/>
        <v>9</v>
      </c>
      <c r="AW141" s="35"/>
      <c r="AX141" s="167"/>
      <c r="AY141" s="167"/>
      <c r="AZ141" s="80"/>
      <c r="BA141" s="17">
        <f t="shared" ref="BA141" si="6">SUM(E141:AZ141)</f>
        <v>88</v>
      </c>
      <c r="BC141" s="86" t="e">
        <f>BA141-#REF!</f>
        <v>#REF!</v>
      </c>
      <c r="BD141" s="88" t="e">
        <f t="shared" si="3"/>
        <v>#REF!</v>
      </c>
    </row>
    <row r="142" spans="1:56" x14ac:dyDescent="0.55000000000000004">
      <c r="BC142" s="86" t="e">
        <f>BA142-#REF!</f>
        <v>#REF!</v>
      </c>
      <c r="BD142" s="88" t="e">
        <f t="shared" si="3"/>
        <v>#REF!</v>
      </c>
    </row>
    <row r="147" spans="1:25" x14ac:dyDescent="0.55000000000000004">
      <c r="K147" s="36"/>
    </row>
    <row r="148" spans="1:25" x14ac:dyDescent="0.55000000000000004">
      <c r="K148" s="36"/>
    </row>
    <row r="149" spans="1:25" x14ac:dyDescent="0.55000000000000004">
      <c r="K149" s="36"/>
    </row>
    <row r="150" spans="1:25" x14ac:dyDescent="0.55000000000000004">
      <c r="K150" s="36"/>
    </row>
    <row r="151" spans="1:25" x14ac:dyDescent="0.55000000000000004">
      <c r="H151" s="10"/>
      <c r="I151" s="10"/>
    </row>
    <row r="152" spans="1:25" x14ac:dyDescent="0.55000000000000004">
      <c r="Y152" s="8" t="s">
        <v>595</v>
      </c>
    </row>
    <row r="160" spans="1:25" ht="30.75" x14ac:dyDescent="0.7">
      <c r="A160" s="111" t="s">
        <v>60</v>
      </c>
      <c r="B160" s="111"/>
      <c r="C160" s="111"/>
      <c r="D160" s="111"/>
      <c r="E160" s="111"/>
      <c r="F160" s="5"/>
      <c r="G160" s="5"/>
      <c r="H160" s="8"/>
      <c r="I160" s="8"/>
    </row>
    <row r="161" spans="1:9" ht="30.75" x14ac:dyDescent="0.7">
      <c r="A161" s="83" t="s">
        <v>149</v>
      </c>
      <c r="B161" s="83"/>
      <c r="C161" s="83"/>
      <c r="D161" s="83"/>
      <c r="E161" s="83"/>
      <c r="F161" s="5"/>
      <c r="G161" s="5"/>
      <c r="H161" s="8"/>
      <c r="I161" s="8"/>
    </row>
    <row r="162" spans="1:9" ht="30.75" x14ac:dyDescent="0.7">
      <c r="A162" s="84" t="s">
        <v>276</v>
      </c>
      <c r="B162" s="84"/>
      <c r="C162" s="84"/>
      <c r="D162" s="84"/>
      <c r="E162" s="84"/>
      <c r="H162" s="8"/>
      <c r="I162" s="36"/>
    </row>
    <row r="163" spans="1:9" ht="30.75" x14ac:dyDescent="0.7">
      <c r="A163" s="82" t="s">
        <v>151</v>
      </c>
      <c r="B163" s="82"/>
      <c r="C163" s="82"/>
      <c r="D163" s="82"/>
      <c r="E163" s="82"/>
      <c r="H163" s="8"/>
      <c r="I163" s="36"/>
    </row>
  </sheetData>
  <mergeCells count="61">
    <mergeCell ref="D7:D12"/>
    <mergeCell ref="A3:BD3"/>
    <mergeCell ref="A4:BD4"/>
    <mergeCell ref="A5:BD5"/>
    <mergeCell ref="A7:A12"/>
    <mergeCell ref="C7:C12"/>
    <mergeCell ref="E7:BA7"/>
    <mergeCell ref="E8:F8"/>
    <mergeCell ref="G8:G12"/>
    <mergeCell ref="H8:H12"/>
    <mergeCell ref="I8:I12"/>
    <mergeCell ref="U8:U12"/>
    <mergeCell ref="J8:J12"/>
    <mergeCell ref="K8:K12"/>
    <mergeCell ref="L8:L12"/>
    <mergeCell ref="M8:M12"/>
    <mergeCell ref="AD8:AD12"/>
    <mergeCell ref="AE8:AE12"/>
    <mergeCell ref="AF8:AF12"/>
    <mergeCell ref="N8:N12"/>
    <mergeCell ref="O8:O12"/>
    <mergeCell ref="P8:P12"/>
    <mergeCell ref="Q8:Q12"/>
    <mergeCell ref="R8:R12"/>
    <mergeCell ref="Y8:Y12"/>
    <mergeCell ref="Z8:Z12"/>
    <mergeCell ref="AA8:AA12"/>
    <mergeCell ref="AB8:AB12"/>
    <mergeCell ref="AC8:AC12"/>
    <mergeCell ref="A141:C141"/>
    <mergeCell ref="AW8:AW12"/>
    <mergeCell ref="AT8:AT12"/>
    <mergeCell ref="AU8:AU12"/>
    <mergeCell ref="AV8:AV12"/>
    <mergeCell ref="E9:E12"/>
    <mergeCell ref="F9:F12"/>
    <mergeCell ref="AN8:AN12"/>
    <mergeCell ref="AO8:AO12"/>
    <mergeCell ref="AP8:AP12"/>
    <mergeCell ref="AQ8:AQ12"/>
    <mergeCell ref="AR8:AR12"/>
    <mergeCell ref="AS8:AS12"/>
    <mergeCell ref="AH8:AH12"/>
    <mergeCell ref="AI8:AI12"/>
    <mergeCell ref="AJ8:AJ12"/>
    <mergeCell ref="AX8:AX12"/>
    <mergeCell ref="AY8:AY12"/>
    <mergeCell ref="B7:B12"/>
    <mergeCell ref="BC10:BD10"/>
    <mergeCell ref="BC11:BD11"/>
    <mergeCell ref="AZ8:AZ12"/>
    <mergeCell ref="BA8:BA12"/>
    <mergeCell ref="AK8:AK12"/>
    <mergeCell ref="AL8:AL12"/>
    <mergeCell ref="AM8:AM12"/>
    <mergeCell ref="S8:S12"/>
    <mergeCell ref="T8:T12"/>
    <mergeCell ref="AG8:AG12"/>
    <mergeCell ref="V8:V12"/>
    <mergeCell ref="W8:W12"/>
    <mergeCell ref="X8:X12"/>
  </mergeCells>
  <printOptions horizontalCentered="1"/>
  <pageMargins left="0.35433070866141736" right="0.35433070866141736" top="0.51181102362204722" bottom="0.31496062992125984" header="0.31496062992125984" footer="3.937007874015748E-2"/>
  <pageSetup paperSize="9" scale="54" fitToHeight="0" orientation="landscape" r:id="rId1"/>
  <headerFooter>
    <oddHeader>Page &amp;P&amp;R&amp;A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2:BC180"/>
  <sheetViews>
    <sheetView topLeftCell="A113" zoomScale="50" zoomScaleNormal="50" workbookViewId="0">
      <selection activeCell="A118" sqref="A118:BC147"/>
    </sheetView>
  </sheetViews>
  <sheetFormatPr defaultColWidth="9.140625" defaultRowHeight="24" x14ac:dyDescent="0.55000000000000004"/>
  <cols>
    <col min="1" max="1" width="5.42578125" style="6" customWidth="1"/>
    <col min="2" max="2" width="11.5703125" style="125" customWidth="1"/>
    <col min="3" max="3" width="18.42578125" style="6" customWidth="1"/>
    <col min="4" max="4" width="11.7109375" style="6" customWidth="1"/>
    <col min="5" max="6" width="4.85546875" style="6" bestFit="1" customWidth="1"/>
    <col min="7" max="7" width="4.85546875" style="7" bestFit="1" customWidth="1"/>
    <col min="8" max="8" width="4.42578125" style="8" customWidth="1"/>
    <col min="9" max="9" width="5.5703125" style="8" customWidth="1"/>
    <col min="10" max="10" width="5" style="8" customWidth="1"/>
    <col min="11" max="11" width="5.28515625" style="6" customWidth="1"/>
    <col min="12" max="14" width="3.85546875" style="6" customWidth="1"/>
    <col min="15" max="17" width="3.85546875" style="8" customWidth="1"/>
    <col min="18" max="28" width="3.85546875" style="6" customWidth="1"/>
    <col min="29" max="29" width="5.5703125" style="6" customWidth="1"/>
    <col min="30" max="30" width="3.85546875" style="6" customWidth="1"/>
    <col min="31" max="52" width="3.85546875" style="8" customWidth="1"/>
    <col min="53" max="53" width="8.140625" style="8" customWidth="1"/>
    <col min="54" max="54" width="3.85546875" style="8" customWidth="1"/>
    <col min="55" max="55" width="21" style="7" bestFit="1" customWidth="1"/>
    <col min="56" max="56" width="7" style="10" customWidth="1"/>
    <col min="57" max="16384" width="9.140625" style="10"/>
  </cols>
  <sheetData>
    <row r="2" spans="1:55" x14ac:dyDescent="0.55000000000000004">
      <c r="BA2" s="9" t="s">
        <v>146</v>
      </c>
    </row>
    <row r="3" spans="1:55" s="11" customFormat="1" ht="27" customHeight="1" x14ac:dyDescent="0.5">
      <c r="A3" s="433" t="s">
        <v>273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</row>
    <row r="4" spans="1:55" s="11" customFormat="1" ht="27" customHeight="1" x14ac:dyDescent="0.5">
      <c r="A4" s="433" t="e">
        <f>#REF!</f>
        <v>#REF!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</row>
    <row r="5" spans="1:55" s="11" customFormat="1" ht="27" customHeight="1" x14ac:dyDescent="0.5">
      <c r="A5" s="433" t="e">
        <f>#REF!</f>
        <v>#REF!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</row>
    <row r="6" spans="1:55" s="11" customFormat="1" ht="10.5" customHeight="1" x14ac:dyDescent="0.5">
      <c r="A6" s="109"/>
      <c r="B6" s="132"/>
      <c r="C6" s="109"/>
      <c r="D6" s="137"/>
      <c r="E6" s="137"/>
      <c r="F6" s="137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63"/>
      <c r="AY6" s="163"/>
      <c r="AZ6" s="109"/>
      <c r="BA6" s="117"/>
      <c r="BB6" s="135"/>
      <c r="BC6" s="109"/>
    </row>
    <row r="7" spans="1:55" s="12" customFormat="1" ht="36.75" customHeight="1" x14ac:dyDescent="0.5">
      <c r="A7" s="424" t="s">
        <v>3</v>
      </c>
      <c r="B7" s="405" t="s">
        <v>173</v>
      </c>
      <c r="C7" s="424" t="s">
        <v>4</v>
      </c>
      <c r="D7" s="421" t="s">
        <v>160</v>
      </c>
      <c r="E7" s="434" t="s">
        <v>150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6"/>
    </row>
    <row r="8" spans="1:55" s="12" customFormat="1" ht="21.4" customHeight="1" x14ac:dyDescent="0.5">
      <c r="A8" s="425"/>
      <c r="B8" s="406"/>
      <c r="C8" s="425"/>
      <c r="D8" s="422"/>
      <c r="E8" s="427" t="s">
        <v>61</v>
      </c>
      <c r="F8" s="427"/>
      <c r="G8" s="413" t="s">
        <v>2</v>
      </c>
      <c r="H8" s="413" t="s">
        <v>62</v>
      </c>
      <c r="I8" s="415" t="s">
        <v>63</v>
      </c>
      <c r="J8" s="415" t="s">
        <v>64</v>
      </c>
      <c r="K8" s="415" t="s">
        <v>65</v>
      </c>
      <c r="L8" s="413" t="s">
        <v>66</v>
      </c>
      <c r="M8" s="413" t="s">
        <v>67</v>
      </c>
      <c r="N8" s="413" t="s">
        <v>68</v>
      </c>
      <c r="O8" s="415" t="s">
        <v>69</v>
      </c>
      <c r="P8" s="415" t="s">
        <v>70</v>
      </c>
      <c r="Q8" s="415" t="s">
        <v>71</v>
      </c>
      <c r="R8" s="415" t="s">
        <v>72</v>
      </c>
      <c r="S8" s="415" t="s">
        <v>73</v>
      </c>
      <c r="T8" s="415" t="s">
        <v>74</v>
      </c>
      <c r="U8" s="415" t="s">
        <v>75</v>
      </c>
      <c r="V8" s="415" t="s">
        <v>76</v>
      </c>
      <c r="W8" s="415" t="s">
        <v>77</v>
      </c>
      <c r="X8" s="415" t="s">
        <v>78</v>
      </c>
      <c r="Y8" s="420" t="s">
        <v>79</v>
      </c>
      <c r="Z8" s="415" t="s">
        <v>80</v>
      </c>
      <c r="AA8" s="415" t="s">
        <v>81</v>
      </c>
      <c r="AB8" s="415" t="s">
        <v>82</v>
      </c>
      <c r="AC8" s="413" t="s">
        <v>83</v>
      </c>
      <c r="AD8" s="413" t="s">
        <v>84</v>
      </c>
      <c r="AE8" s="413" t="s">
        <v>85</v>
      </c>
      <c r="AF8" s="413" t="s">
        <v>86</v>
      </c>
      <c r="AG8" s="413" t="s">
        <v>87</v>
      </c>
      <c r="AH8" s="413" t="s">
        <v>88</v>
      </c>
      <c r="AI8" s="413" t="s">
        <v>89</v>
      </c>
      <c r="AJ8" s="413" t="s">
        <v>90</v>
      </c>
      <c r="AK8" s="413" t="s">
        <v>91</v>
      </c>
      <c r="AL8" s="413" t="s">
        <v>92</v>
      </c>
      <c r="AM8" s="413" t="s">
        <v>93</v>
      </c>
      <c r="AN8" s="413" t="s">
        <v>94</v>
      </c>
      <c r="AO8" s="413" t="s">
        <v>95</v>
      </c>
      <c r="AP8" s="413" t="s">
        <v>96</v>
      </c>
      <c r="AQ8" s="413" t="s">
        <v>97</v>
      </c>
      <c r="AR8" s="413" t="s">
        <v>98</v>
      </c>
      <c r="AS8" s="413" t="s">
        <v>99</v>
      </c>
      <c r="AT8" s="413" t="s">
        <v>100</v>
      </c>
      <c r="AU8" s="413" t="s">
        <v>101</v>
      </c>
      <c r="AV8" s="413" t="s">
        <v>102</v>
      </c>
      <c r="AW8" s="419" t="s">
        <v>159</v>
      </c>
      <c r="AX8" s="402" t="s">
        <v>176</v>
      </c>
      <c r="AY8" s="402" t="s">
        <v>177</v>
      </c>
      <c r="AZ8" s="402" t="s">
        <v>178</v>
      </c>
      <c r="BA8" s="412" t="s">
        <v>103</v>
      </c>
    </row>
    <row r="9" spans="1:55" s="12" customFormat="1" x14ac:dyDescent="0.5">
      <c r="A9" s="425"/>
      <c r="B9" s="406"/>
      <c r="C9" s="425"/>
      <c r="D9" s="422"/>
      <c r="E9" s="431" t="s">
        <v>104</v>
      </c>
      <c r="F9" s="431" t="s">
        <v>105</v>
      </c>
      <c r="G9" s="413"/>
      <c r="H9" s="413"/>
      <c r="I9" s="415"/>
      <c r="J9" s="415"/>
      <c r="K9" s="415"/>
      <c r="L9" s="413"/>
      <c r="M9" s="413"/>
      <c r="N9" s="413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20"/>
      <c r="Z9" s="415"/>
      <c r="AA9" s="415"/>
      <c r="AB9" s="415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4"/>
      <c r="AN9" s="413"/>
      <c r="AO9" s="414"/>
      <c r="AP9" s="413"/>
      <c r="AQ9" s="413"/>
      <c r="AR9" s="413"/>
      <c r="AS9" s="413"/>
      <c r="AT9" s="413"/>
      <c r="AU9" s="413"/>
      <c r="AV9" s="413"/>
      <c r="AW9" s="419"/>
      <c r="AX9" s="403"/>
      <c r="AY9" s="403"/>
      <c r="AZ9" s="403"/>
      <c r="BA9" s="412"/>
    </row>
    <row r="10" spans="1:55" s="12" customFormat="1" x14ac:dyDescent="0.5">
      <c r="A10" s="425"/>
      <c r="B10" s="406"/>
      <c r="C10" s="425"/>
      <c r="D10" s="422"/>
      <c r="E10" s="432"/>
      <c r="F10" s="432"/>
      <c r="G10" s="413"/>
      <c r="H10" s="413"/>
      <c r="I10" s="415"/>
      <c r="J10" s="415"/>
      <c r="K10" s="415"/>
      <c r="L10" s="413"/>
      <c r="M10" s="413"/>
      <c r="N10" s="413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20"/>
      <c r="Z10" s="415"/>
      <c r="AA10" s="415"/>
      <c r="AB10" s="415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4"/>
      <c r="AN10" s="413"/>
      <c r="AO10" s="414"/>
      <c r="AP10" s="413"/>
      <c r="AQ10" s="413"/>
      <c r="AR10" s="413"/>
      <c r="AS10" s="413"/>
      <c r="AT10" s="413"/>
      <c r="AU10" s="413"/>
      <c r="AV10" s="413"/>
      <c r="AW10" s="419"/>
      <c r="AX10" s="403"/>
      <c r="AY10" s="403"/>
      <c r="AZ10" s="403"/>
      <c r="BA10" s="412"/>
    </row>
    <row r="11" spans="1:55" s="12" customFormat="1" x14ac:dyDescent="0.5">
      <c r="A11" s="425"/>
      <c r="B11" s="406"/>
      <c r="C11" s="425"/>
      <c r="D11" s="422"/>
      <c r="E11" s="432"/>
      <c r="F11" s="432"/>
      <c r="G11" s="413"/>
      <c r="H11" s="413"/>
      <c r="I11" s="415"/>
      <c r="J11" s="415"/>
      <c r="K11" s="415"/>
      <c r="L11" s="413"/>
      <c r="M11" s="413"/>
      <c r="N11" s="413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20"/>
      <c r="Z11" s="415"/>
      <c r="AA11" s="415"/>
      <c r="AB11" s="415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4"/>
      <c r="AN11" s="413"/>
      <c r="AO11" s="414"/>
      <c r="AP11" s="413"/>
      <c r="AQ11" s="413"/>
      <c r="AR11" s="413"/>
      <c r="AS11" s="413"/>
      <c r="AT11" s="413"/>
      <c r="AU11" s="413"/>
      <c r="AV11" s="413"/>
      <c r="AW11" s="419"/>
      <c r="AX11" s="403"/>
      <c r="AY11" s="403"/>
      <c r="AZ11" s="403"/>
      <c r="BA11" s="412"/>
    </row>
    <row r="12" spans="1:55" s="12" customFormat="1" x14ac:dyDescent="0.5">
      <c r="A12" s="425"/>
      <c r="B12" s="407"/>
      <c r="C12" s="425"/>
      <c r="D12" s="423"/>
      <c r="E12" s="432"/>
      <c r="F12" s="432"/>
      <c r="G12" s="413"/>
      <c r="H12" s="413"/>
      <c r="I12" s="415"/>
      <c r="J12" s="415"/>
      <c r="K12" s="415"/>
      <c r="L12" s="413"/>
      <c r="M12" s="413"/>
      <c r="N12" s="413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20"/>
      <c r="Z12" s="415"/>
      <c r="AA12" s="415"/>
      <c r="AB12" s="415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4"/>
      <c r="AN12" s="413"/>
      <c r="AO12" s="414"/>
      <c r="AP12" s="413"/>
      <c r="AQ12" s="413"/>
      <c r="AR12" s="413"/>
      <c r="AS12" s="413"/>
      <c r="AT12" s="413"/>
      <c r="AU12" s="413"/>
      <c r="AV12" s="413"/>
      <c r="AW12" s="419"/>
      <c r="AX12" s="404"/>
      <c r="AY12" s="404"/>
      <c r="AZ12" s="404"/>
      <c r="BA12" s="412"/>
      <c r="BC12" s="144" t="s">
        <v>106</v>
      </c>
    </row>
    <row r="13" spans="1:55" ht="21.95" customHeight="1" x14ac:dyDescent="0.55000000000000004">
      <c r="A13" s="13">
        <v>1</v>
      </c>
      <c r="B13" s="133" t="s">
        <v>309</v>
      </c>
      <c r="C13" s="14" t="s">
        <v>310</v>
      </c>
      <c r="D13" s="14" t="s">
        <v>303</v>
      </c>
      <c r="E13" s="55">
        <v>1</v>
      </c>
      <c r="F13" s="16">
        <v>0</v>
      </c>
      <c r="G13" s="16">
        <v>0</v>
      </c>
      <c r="H13" s="16">
        <v>1</v>
      </c>
      <c r="I13" s="15">
        <v>2</v>
      </c>
      <c r="J13" s="15">
        <v>0</v>
      </c>
      <c r="K13" s="15">
        <v>0</v>
      </c>
      <c r="L13" s="15">
        <v>0</v>
      </c>
      <c r="M13" s="16">
        <v>0</v>
      </c>
      <c r="N13" s="16">
        <v>0</v>
      </c>
      <c r="O13" s="16">
        <v>1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6">
        <v>1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22">
        <v>6</v>
      </c>
      <c r="BB13" s="10"/>
      <c r="BC13" s="89" t="e">
        <f>BA13-#REF!</f>
        <v>#REF!</v>
      </c>
    </row>
    <row r="14" spans="1:55" ht="21.95" customHeight="1" x14ac:dyDescent="0.55000000000000004">
      <c r="A14" s="18">
        <v>2</v>
      </c>
      <c r="B14" s="128" t="s">
        <v>314</v>
      </c>
      <c r="C14" s="19" t="s">
        <v>315</v>
      </c>
      <c r="D14" s="19" t="s">
        <v>303</v>
      </c>
      <c r="E14" s="68">
        <v>1</v>
      </c>
      <c r="F14" s="21">
        <v>0</v>
      </c>
      <c r="G14" s="21">
        <v>1</v>
      </c>
      <c r="H14" s="21">
        <v>1</v>
      </c>
      <c r="I14" s="20">
        <v>2</v>
      </c>
      <c r="J14" s="20">
        <v>2</v>
      </c>
      <c r="K14" s="20">
        <v>0</v>
      </c>
      <c r="L14" s="20">
        <v>0</v>
      </c>
      <c r="M14" s="21">
        <v>1</v>
      </c>
      <c r="N14" s="21">
        <v>0</v>
      </c>
      <c r="O14" s="21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1</v>
      </c>
      <c r="Z14" s="20">
        <v>1</v>
      </c>
      <c r="AA14" s="20">
        <v>0</v>
      </c>
      <c r="AB14" s="20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1</v>
      </c>
      <c r="BA14" s="22">
        <v>11</v>
      </c>
      <c r="BB14" s="10"/>
      <c r="BC14" s="89" t="e">
        <f>BA14-#REF!</f>
        <v>#REF!</v>
      </c>
    </row>
    <row r="15" spans="1:55" ht="21.95" customHeight="1" x14ac:dyDescent="0.55000000000000004">
      <c r="A15" s="18">
        <v>3</v>
      </c>
      <c r="B15" s="128" t="s">
        <v>316</v>
      </c>
      <c r="C15" s="19" t="s">
        <v>317</v>
      </c>
      <c r="D15" s="19" t="s">
        <v>303</v>
      </c>
      <c r="E15" s="68">
        <v>1</v>
      </c>
      <c r="F15" s="21">
        <v>0</v>
      </c>
      <c r="G15" s="21">
        <v>0</v>
      </c>
      <c r="H15" s="21">
        <v>0</v>
      </c>
      <c r="I15" s="20">
        <v>1</v>
      </c>
      <c r="J15" s="20">
        <v>0</v>
      </c>
      <c r="K15" s="20">
        <v>0</v>
      </c>
      <c r="L15" s="20">
        <v>0</v>
      </c>
      <c r="M15" s="21">
        <v>1</v>
      </c>
      <c r="N15" s="21">
        <v>0</v>
      </c>
      <c r="O15" s="21">
        <v>0</v>
      </c>
      <c r="P15" s="20">
        <v>0</v>
      </c>
      <c r="Q15" s="20">
        <v>1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1</v>
      </c>
      <c r="AW15" s="21">
        <v>0</v>
      </c>
      <c r="AX15" s="21">
        <v>0</v>
      </c>
      <c r="AY15" s="21">
        <v>0</v>
      </c>
      <c r="AZ15" s="21">
        <v>0</v>
      </c>
      <c r="BA15" s="22">
        <v>5</v>
      </c>
      <c r="BB15" s="10"/>
      <c r="BC15" s="89" t="e">
        <f>BA15-#REF!</f>
        <v>#REF!</v>
      </c>
    </row>
    <row r="16" spans="1:55" ht="21.95" customHeight="1" x14ac:dyDescent="0.55000000000000004">
      <c r="A16" s="18">
        <v>4</v>
      </c>
      <c r="B16" s="128" t="s">
        <v>318</v>
      </c>
      <c r="C16" s="19" t="s">
        <v>319</v>
      </c>
      <c r="D16" s="19" t="s">
        <v>303</v>
      </c>
      <c r="E16" s="68">
        <v>1</v>
      </c>
      <c r="F16" s="21">
        <v>0</v>
      </c>
      <c r="G16" s="21">
        <v>0</v>
      </c>
      <c r="H16" s="21">
        <v>2</v>
      </c>
      <c r="I16" s="20">
        <v>1</v>
      </c>
      <c r="J16" s="20">
        <v>1</v>
      </c>
      <c r="K16" s="20">
        <v>1</v>
      </c>
      <c r="L16" s="20">
        <v>0</v>
      </c>
      <c r="M16" s="21">
        <v>0</v>
      </c>
      <c r="N16" s="21">
        <v>0</v>
      </c>
      <c r="O16" s="21">
        <v>1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1">
        <v>2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1</v>
      </c>
      <c r="AW16" s="21">
        <v>0</v>
      </c>
      <c r="AX16" s="21">
        <v>0</v>
      </c>
      <c r="AY16" s="21">
        <v>0</v>
      </c>
      <c r="AZ16" s="21">
        <v>0</v>
      </c>
      <c r="BA16" s="22">
        <v>10</v>
      </c>
      <c r="BB16" s="10"/>
      <c r="BC16" s="89" t="e">
        <f>BA16-#REF!</f>
        <v>#REF!</v>
      </c>
    </row>
    <row r="17" spans="1:55" ht="21.95" customHeight="1" x14ac:dyDescent="0.55000000000000004">
      <c r="A17" s="18">
        <v>5</v>
      </c>
      <c r="B17" s="128" t="s">
        <v>320</v>
      </c>
      <c r="C17" s="19" t="s">
        <v>321</v>
      </c>
      <c r="D17" s="19" t="s">
        <v>303</v>
      </c>
      <c r="E17" s="68">
        <v>1</v>
      </c>
      <c r="F17" s="21">
        <v>0</v>
      </c>
      <c r="G17" s="21">
        <v>1</v>
      </c>
      <c r="H17" s="21">
        <v>1</v>
      </c>
      <c r="I17" s="20">
        <v>0</v>
      </c>
      <c r="J17" s="20">
        <v>1</v>
      </c>
      <c r="K17" s="20">
        <v>2</v>
      </c>
      <c r="L17" s="20">
        <v>0</v>
      </c>
      <c r="M17" s="21">
        <v>0</v>
      </c>
      <c r="N17" s="21">
        <v>0</v>
      </c>
      <c r="O17" s="21">
        <v>0</v>
      </c>
      <c r="P17" s="20">
        <v>2</v>
      </c>
      <c r="Q17" s="20">
        <v>1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1</v>
      </c>
      <c r="BA17" s="22">
        <v>10</v>
      </c>
      <c r="BB17" s="10"/>
      <c r="BC17" s="89" t="e">
        <f>BA17-#REF!</f>
        <v>#REF!</v>
      </c>
    </row>
    <row r="18" spans="1:55" ht="21.95" customHeight="1" x14ac:dyDescent="0.55000000000000004">
      <c r="A18" s="18">
        <v>6</v>
      </c>
      <c r="B18" s="128" t="s">
        <v>322</v>
      </c>
      <c r="C18" s="19" t="s">
        <v>323</v>
      </c>
      <c r="D18" s="19" t="s">
        <v>303</v>
      </c>
      <c r="E18" s="68">
        <v>1</v>
      </c>
      <c r="F18" s="21">
        <v>0</v>
      </c>
      <c r="G18" s="21">
        <v>0</v>
      </c>
      <c r="H18" s="21">
        <v>2</v>
      </c>
      <c r="I18" s="20">
        <v>1</v>
      </c>
      <c r="J18" s="20">
        <v>1</v>
      </c>
      <c r="K18" s="20">
        <v>0</v>
      </c>
      <c r="L18" s="20">
        <v>0</v>
      </c>
      <c r="M18" s="21">
        <v>0</v>
      </c>
      <c r="N18" s="21">
        <v>0</v>
      </c>
      <c r="O18" s="21">
        <v>1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1</v>
      </c>
      <c r="Y18" s="20">
        <v>0</v>
      </c>
      <c r="Z18" s="20">
        <v>0</v>
      </c>
      <c r="AA18" s="20">
        <v>0</v>
      </c>
      <c r="AB18" s="20">
        <v>0</v>
      </c>
      <c r="AC18" s="21">
        <v>1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1</v>
      </c>
      <c r="BA18" s="22">
        <v>10</v>
      </c>
      <c r="BB18" s="10"/>
      <c r="BC18" s="89" t="e">
        <f>BA18-#REF!</f>
        <v>#REF!</v>
      </c>
    </row>
    <row r="19" spans="1:55" ht="21.95" customHeight="1" x14ac:dyDescent="0.55000000000000004">
      <c r="A19" s="18">
        <v>7</v>
      </c>
      <c r="B19" s="128" t="s">
        <v>324</v>
      </c>
      <c r="C19" s="19" t="s">
        <v>325</v>
      </c>
      <c r="D19" s="19" t="s">
        <v>303</v>
      </c>
      <c r="E19" s="68">
        <v>1</v>
      </c>
      <c r="F19" s="21">
        <v>0</v>
      </c>
      <c r="G19" s="21">
        <v>2</v>
      </c>
      <c r="H19" s="21">
        <v>2</v>
      </c>
      <c r="I19" s="20">
        <v>1</v>
      </c>
      <c r="J19" s="20">
        <v>2</v>
      </c>
      <c r="K19" s="20">
        <v>0</v>
      </c>
      <c r="L19" s="20">
        <v>1</v>
      </c>
      <c r="M19" s="21">
        <v>0</v>
      </c>
      <c r="N19" s="21">
        <v>0</v>
      </c>
      <c r="O19" s="21">
        <v>1</v>
      </c>
      <c r="P19" s="20">
        <v>0</v>
      </c>
      <c r="Q19" s="20">
        <v>1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2</v>
      </c>
      <c r="Z19" s="20">
        <v>0</v>
      </c>
      <c r="AA19" s="20">
        <v>0</v>
      </c>
      <c r="AB19" s="20">
        <v>0</v>
      </c>
      <c r="AC19" s="21">
        <v>2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1</v>
      </c>
      <c r="AW19" s="21">
        <v>0</v>
      </c>
      <c r="AX19" s="21">
        <v>0</v>
      </c>
      <c r="AY19" s="21">
        <v>0</v>
      </c>
      <c r="AZ19" s="21">
        <v>0</v>
      </c>
      <c r="BA19" s="22">
        <v>16</v>
      </c>
      <c r="BB19" s="10"/>
      <c r="BC19" s="89" t="e">
        <f>BA19-#REF!</f>
        <v>#REF!</v>
      </c>
    </row>
    <row r="20" spans="1:55" ht="21.95" customHeight="1" x14ac:dyDescent="0.55000000000000004">
      <c r="A20" s="18">
        <v>8</v>
      </c>
      <c r="B20" s="128" t="s">
        <v>327</v>
      </c>
      <c r="C20" s="19" t="s">
        <v>328</v>
      </c>
      <c r="D20" s="19" t="s">
        <v>303</v>
      </c>
      <c r="E20" s="68">
        <v>0</v>
      </c>
      <c r="F20" s="21">
        <v>0</v>
      </c>
      <c r="G20" s="21">
        <v>1</v>
      </c>
      <c r="H20" s="21">
        <v>1</v>
      </c>
      <c r="I20" s="20">
        <v>1</v>
      </c>
      <c r="J20" s="20">
        <v>1</v>
      </c>
      <c r="K20" s="20">
        <v>1</v>
      </c>
      <c r="L20" s="20">
        <v>0</v>
      </c>
      <c r="M20" s="21">
        <v>0</v>
      </c>
      <c r="N20" s="21">
        <v>0</v>
      </c>
      <c r="O20" s="21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1</v>
      </c>
      <c r="AY20" s="21">
        <v>0</v>
      </c>
      <c r="AZ20" s="21">
        <v>0</v>
      </c>
      <c r="BA20" s="22">
        <v>6</v>
      </c>
      <c r="BB20" s="10"/>
      <c r="BC20" s="89" t="e">
        <f>BA20-#REF!</f>
        <v>#REF!</v>
      </c>
    </row>
    <row r="21" spans="1:55" ht="21.95" customHeight="1" x14ac:dyDescent="0.55000000000000004">
      <c r="A21" s="18">
        <v>9</v>
      </c>
      <c r="B21" s="128" t="s">
        <v>329</v>
      </c>
      <c r="C21" s="19" t="s">
        <v>330</v>
      </c>
      <c r="D21" s="19" t="s">
        <v>303</v>
      </c>
      <c r="E21" s="68">
        <v>1</v>
      </c>
      <c r="F21" s="21">
        <v>0</v>
      </c>
      <c r="G21" s="21">
        <v>0</v>
      </c>
      <c r="H21" s="21">
        <v>0</v>
      </c>
      <c r="I21" s="20">
        <v>1</v>
      </c>
      <c r="J21" s="20">
        <v>1</v>
      </c>
      <c r="K21" s="20">
        <v>0</v>
      </c>
      <c r="L21" s="20">
        <v>0</v>
      </c>
      <c r="M21" s="21">
        <v>0</v>
      </c>
      <c r="N21" s="21">
        <v>0</v>
      </c>
      <c r="O21" s="21">
        <v>1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1</v>
      </c>
      <c r="Z21" s="20">
        <v>1</v>
      </c>
      <c r="AA21" s="20">
        <v>0</v>
      </c>
      <c r="AB21" s="20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2">
        <v>6</v>
      </c>
      <c r="BB21" s="10"/>
      <c r="BC21" s="89" t="e">
        <f>BA21-#REF!</f>
        <v>#REF!</v>
      </c>
    </row>
    <row r="22" spans="1:55" ht="21.95" customHeight="1" x14ac:dyDescent="0.55000000000000004">
      <c r="A22" s="18">
        <v>10</v>
      </c>
      <c r="B22" s="128" t="s">
        <v>331</v>
      </c>
      <c r="C22" s="19" t="s">
        <v>332</v>
      </c>
      <c r="D22" s="19" t="s">
        <v>303</v>
      </c>
      <c r="E22" s="68">
        <v>0</v>
      </c>
      <c r="F22" s="21">
        <v>0</v>
      </c>
      <c r="G22" s="21">
        <v>0</v>
      </c>
      <c r="H22" s="21">
        <v>0</v>
      </c>
      <c r="I22" s="20">
        <v>1</v>
      </c>
      <c r="J22" s="20">
        <v>1</v>
      </c>
      <c r="K22" s="20">
        <v>1</v>
      </c>
      <c r="L22" s="20">
        <v>0</v>
      </c>
      <c r="M22" s="21">
        <v>0</v>
      </c>
      <c r="N22" s="21">
        <v>0</v>
      </c>
      <c r="O22" s="21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1</v>
      </c>
      <c r="AB22" s="20">
        <v>0</v>
      </c>
      <c r="AC22" s="21">
        <v>1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1</v>
      </c>
      <c r="AY22" s="21">
        <v>0</v>
      </c>
      <c r="AZ22" s="21">
        <v>0</v>
      </c>
      <c r="BA22" s="22">
        <v>6</v>
      </c>
      <c r="BB22" s="10"/>
      <c r="BC22" s="89" t="e">
        <f>BA22-#REF!</f>
        <v>#REF!</v>
      </c>
    </row>
    <row r="23" spans="1:55" ht="21.95" customHeight="1" x14ac:dyDescent="0.55000000000000004">
      <c r="A23" s="18">
        <v>11</v>
      </c>
      <c r="B23" s="128" t="s">
        <v>335</v>
      </c>
      <c r="C23" s="19" t="s">
        <v>336</v>
      </c>
      <c r="D23" s="19" t="s">
        <v>303</v>
      </c>
      <c r="E23" s="68">
        <v>1</v>
      </c>
      <c r="F23" s="21">
        <v>1</v>
      </c>
      <c r="G23" s="21">
        <v>1</v>
      </c>
      <c r="H23" s="21">
        <v>2</v>
      </c>
      <c r="I23" s="20">
        <v>1</v>
      </c>
      <c r="J23" s="20">
        <v>1</v>
      </c>
      <c r="K23" s="20">
        <v>2</v>
      </c>
      <c r="L23" s="20">
        <v>0</v>
      </c>
      <c r="M23" s="21">
        <v>1</v>
      </c>
      <c r="N23" s="21">
        <v>0</v>
      </c>
      <c r="O23" s="21">
        <v>1</v>
      </c>
      <c r="P23" s="20">
        <v>0</v>
      </c>
      <c r="Q23" s="20">
        <v>1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2</v>
      </c>
      <c r="Z23" s="20">
        <v>0</v>
      </c>
      <c r="AA23" s="20">
        <v>0</v>
      </c>
      <c r="AB23" s="20">
        <v>0</v>
      </c>
      <c r="AC23" s="21">
        <v>2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1</v>
      </c>
      <c r="AS23" s="21">
        <v>0</v>
      </c>
      <c r="AT23" s="21">
        <v>0</v>
      </c>
      <c r="AU23" s="21">
        <v>0</v>
      </c>
      <c r="AV23" s="21">
        <v>1</v>
      </c>
      <c r="AW23" s="21">
        <v>0</v>
      </c>
      <c r="AX23" s="21">
        <v>0</v>
      </c>
      <c r="AY23" s="21">
        <v>0</v>
      </c>
      <c r="AZ23" s="21">
        <v>0</v>
      </c>
      <c r="BA23" s="22">
        <v>19</v>
      </c>
      <c r="BB23" s="10"/>
      <c r="BC23" s="89" t="e">
        <f>BA23-#REF!</f>
        <v>#REF!</v>
      </c>
    </row>
    <row r="24" spans="1:55" ht="21.95" customHeight="1" x14ac:dyDescent="0.55000000000000004">
      <c r="A24" s="18">
        <v>12</v>
      </c>
      <c r="B24" s="128" t="s">
        <v>337</v>
      </c>
      <c r="C24" s="19" t="s">
        <v>338</v>
      </c>
      <c r="D24" s="19" t="s">
        <v>303</v>
      </c>
      <c r="E24" s="68">
        <v>1</v>
      </c>
      <c r="F24" s="21">
        <v>0</v>
      </c>
      <c r="G24" s="21">
        <v>2</v>
      </c>
      <c r="H24" s="21">
        <v>0</v>
      </c>
      <c r="I24" s="20">
        <v>2</v>
      </c>
      <c r="J24" s="20">
        <v>1</v>
      </c>
      <c r="K24" s="20">
        <v>1</v>
      </c>
      <c r="L24" s="20">
        <v>0</v>
      </c>
      <c r="M24" s="21">
        <v>1</v>
      </c>
      <c r="N24" s="21">
        <v>0</v>
      </c>
      <c r="O24" s="21">
        <v>0</v>
      </c>
      <c r="P24" s="20">
        <v>0</v>
      </c>
      <c r="Q24" s="20">
        <v>1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1">
        <v>1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1</v>
      </c>
      <c r="BA24" s="22">
        <v>11</v>
      </c>
      <c r="BB24" s="10"/>
      <c r="BC24" s="89" t="e">
        <f>BA24-#REF!</f>
        <v>#REF!</v>
      </c>
    </row>
    <row r="25" spans="1:55" ht="21.95" customHeight="1" x14ac:dyDescent="0.55000000000000004">
      <c r="A25" s="18">
        <v>13</v>
      </c>
      <c r="B25" s="128" t="s">
        <v>339</v>
      </c>
      <c r="C25" s="19" t="s">
        <v>340</v>
      </c>
      <c r="D25" s="19" t="s">
        <v>303</v>
      </c>
      <c r="E25" s="68">
        <v>1</v>
      </c>
      <c r="F25" s="21">
        <v>1</v>
      </c>
      <c r="G25" s="21">
        <v>3</v>
      </c>
      <c r="H25" s="21">
        <v>2</v>
      </c>
      <c r="I25" s="20">
        <v>1</v>
      </c>
      <c r="J25" s="20">
        <v>4</v>
      </c>
      <c r="K25" s="20">
        <v>3</v>
      </c>
      <c r="L25" s="20">
        <v>1</v>
      </c>
      <c r="M25" s="21">
        <v>0</v>
      </c>
      <c r="N25" s="21">
        <v>0</v>
      </c>
      <c r="O25" s="21">
        <v>2</v>
      </c>
      <c r="P25" s="20">
        <v>0</v>
      </c>
      <c r="Q25" s="20">
        <v>1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2</v>
      </c>
      <c r="Y25" s="20">
        <v>0</v>
      </c>
      <c r="Z25" s="20">
        <v>2</v>
      </c>
      <c r="AA25" s="20">
        <v>0</v>
      </c>
      <c r="AB25" s="20">
        <v>1</v>
      </c>
      <c r="AC25" s="21">
        <v>4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2</v>
      </c>
      <c r="AV25" s="21">
        <v>1</v>
      </c>
      <c r="AW25" s="21">
        <v>0</v>
      </c>
      <c r="AX25" s="21">
        <v>0</v>
      </c>
      <c r="AY25" s="21">
        <v>0</v>
      </c>
      <c r="AZ25" s="21">
        <v>0</v>
      </c>
      <c r="BA25" s="22">
        <v>31</v>
      </c>
      <c r="BB25" s="10"/>
      <c r="BC25" s="89" t="e">
        <f>BA25-#REF!</f>
        <v>#REF!</v>
      </c>
    </row>
    <row r="26" spans="1:55" ht="21.95" customHeight="1" x14ac:dyDescent="0.55000000000000004">
      <c r="A26" s="18">
        <v>14</v>
      </c>
      <c r="B26" s="128" t="s">
        <v>341</v>
      </c>
      <c r="C26" s="19" t="s">
        <v>342</v>
      </c>
      <c r="D26" s="19" t="s">
        <v>303</v>
      </c>
      <c r="E26" s="68">
        <v>0</v>
      </c>
      <c r="F26" s="21">
        <v>0</v>
      </c>
      <c r="G26" s="21">
        <v>0</v>
      </c>
      <c r="H26" s="21">
        <v>0</v>
      </c>
      <c r="I26" s="20">
        <v>1</v>
      </c>
      <c r="J26" s="20">
        <v>0</v>
      </c>
      <c r="K26" s="20">
        <v>0</v>
      </c>
      <c r="L26" s="20">
        <v>0</v>
      </c>
      <c r="M26" s="21">
        <v>0</v>
      </c>
      <c r="N26" s="21">
        <v>0</v>
      </c>
      <c r="O26" s="21">
        <v>1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1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1</v>
      </c>
      <c r="AY26" s="21">
        <v>0</v>
      </c>
      <c r="AZ26" s="21">
        <v>0</v>
      </c>
      <c r="BA26" s="22">
        <v>4</v>
      </c>
      <c r="BB26" s="10"/>
      <c r="BC26" s="89" t="e">
        <f>BA26-#REF!</f>
        <v>#REF!</v>
      </c>
    </row>
    <row r="27" spans="1:55" ht="21.95" customHeight="1" x14ac:dyDescent="0.55000000000000004">
      <c r="A27" s="18">
        <v>15</v>
      </c>
      <c r="B27" s="128" t="s">
        <v>343</v>
      </c>
      <c r="C27" s="19" t="s">
        <v>344</v>
      </c>
      <c r="D27" s="19" t="s">
        <v>303</v>
      </c>
      <c r="E27" s="68">
        <v>1</v>
      </c>
      <c r="F27" s="21">
        <v>0</v>
      </c>
      <c r="G27" s="21">
        <v>1</v>
      </c>
      <c r="H27" s="21">
        <v>1</v>
      </c>
      <c r="I27" s="20">
        <v>1</v>
      </c>
      <c r="J27" s="20">
        <v>1</v>
      </c>
      <c r="K27" s="20">
        <v>0</v>
      </c>
      <c r="L27" s="20">
        <v>0</v>
      </c>
      <c r="M27" s="21">
        <v>0</v>
      </c>
      <c r="N27" s="21">
        <v>1</v>
      </c>
      <c r="O27" s="21">
        <v>0</v>
      </c>
      <c r="P27" s="20">
        <v>0</v>
      </c>
      <c r="Q27" s="20">
        <v>1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1">
        <v>2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1</v>
      </c>
      <c r="BA27" s="22">
        <v>10</v>
      </c>
      <c r="BB27" s="10"/>
      <c r="BC27" s="89" t="e">
        <f>BA27-#REF!</f>
        <v>#REF!</v>
      </c>
    </row>
    <row r="28" spans="1:55" ht="21.95" customHeight="1" x14ac:dyDescent="0.55000000000000004">
      <c r="A28" s="18">
        <v>16</v>
      </c>
      <c r="B28" s="128" t="s">
        <v>345</v>
      </c>
      <c r="C28" s="19" t="s">
        <v>346</v>
      </c>
      <c r="D28" s="19" t="s">
        <v>303</v>
      </c>
      <c r="E28" s="68">
        <v>1</v>
      </c>
      <c r="F28" s="21">
        <v>0</v>
      </c>
      <c r="G28" s="21">
        <v>0</v>
      </c>
      <c r="H28" s="21">
        <v>0</v>
      </c>
      <c r="I28" s="20">
        <v>0</v>
      </c>
      <c r="J28" s="20">
        <v>1</v>
      </c>
      <c r="K28" s="20">
        <v>1</v>
      </c>
      <c r="L28" s="20">
        <v>0</v>
      </c>
      <c r="M28" s="21">
        <v>0</v>
      </c>
      <c r="N28" s="21">
        <v>0</v>
      </c>
      <c r="O28" s="21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1</v>
      </c>
      <c r="Z28" s="20">
        <v>0</v>
      </c>
      <c r="AA28" s="20">
        <v>0</v>
      </c>
      <c r="AB28" s="20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2">
        <v>4</v>
      </c>
      <c r="BB28" s="10"/>
      <c r="BC28" s="89" t="e">
        <f>BA28-#REF!</f>
        <v>#REF!</v>
      </c>
    </row>
    <row r="29" spans="1:55" ht="21.95" customHeight="1" x14ac:dyDescent="0.55000000000000004">
      <c r="A29" s="18">
        <v>17</v>
      </c>
      <c r="B29" s="128" t="s">
        <v>347</v>
      </c>
      <c r="C29" s="19" t="s">
        <v>348</v>
      </c>
      <c r="D29" s="19" t="s">
        <v>303</v>
      </c>
      <c r="E29" s="68">
        <v>1</v>
      </c>
      <c r="F29" s="21">
        <v>0</v>
      </c>
      <c r="G29" s="21">
        <v>0</v>
      </c>
      <c r="H29" s="21">
        <v>0</v>
      </c>
      <c r="I29" s="20">
        <v>0</v>
      </c>
      <c r="J29" s="20">
        <v>1</v>
      </c>
      <c r="K29" s="20">
        <v>1</v>
      </c>
      <c r="L29" s="20">
        <v>0</v>
      </c>
      <c r="M29" s="21">
        <v>0</v>
      </c>
      <c r="N29" s="21">
        <v>0</v>
      </c>
      <c r="O29" s="21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1">
        <v>1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1</v>
      </c>
      <c r="AS29" s="21">
        <v>0</v>
      </c>
      <c r="AT29" s="21">
        <v>0</v>
      </c>
      <c r="AU29" s="21">
        <v>0</v>
      </c>
      <c r="AV29" s="21">
        <v>3</v>
      </c>
      <c r="AW29" s="21">
        <v>0</v>
      </c>
      <c r="AX29" s="21">
        <v>0</v>
      </c>
      <c r="AY29" s="21">
        <v>0</v>
      </c>
      <c r="AZ29" s="21">
        <v>0</v>
      </c>
      <c r="BA29" s="22">
        <v>9</v>
      </c>
      <c r="BB29" s="10"/>
      <c r="BC29" s="89" t="e">
        <f>BA29-#REF!</f>
        <v>#REF!</v>
      </c>
    </row>
    <row r="30" spans="1:55" ht="21.95" customHeight="1" x14ac:dyDescent="0.55000000000000004">
      <c r="A30" s="18">
        <v>18</v>
      </c>
      <c r="B30" s="128" t="s">
        <v>350</v>
      </c>
      <c r="C30" s="19" t="s">
        <v>351</v>
      </c>
      <c r="D30" s="19" t="s">
        <v>303</v>
      </c>
      <c r="E30" s="68">
        <v>1</v>
      </c>
      <c r="F30" s="21">
        <v>0</v>
      </c>
      <c r="G30" s="21">
        <v>1</v>
      </c>
      <c r="H30" s="21">
        <v>2</v>
      </c>
      <c r="I30" s="20">
        <v>2</v>
      </c>
      <c r="J30" s="20">
        <v>2</v>
      </c>
      <c r="K30" s="20">
        <v>1</v>
      </c>
      <c r="L30" s="20">
        <v>0</v>
      </c>
      <c r="M30" s="21">
        <v>0</v>
      </c>
      <c r="N30" s="21">
        <v>0</v>
      </c>
      <c r="O30" s="21">
        <v>2</v>
      </c>
      <c r="P30" s="20">
        <v>0</v>
      </c>
      <c r="Q30" s="20">
        <v>0</v>
      </c>
      <c r="R30" s="20">
        <v>0</v>
      </c>
      <c r="S30" s="20">
        <v>0</v>
      </c>
      <c r="T30" s="20">
        <v>1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1</v>
      </c>
      <c r="AA30" s="20">
        <v>0</v>
      </c>
      <c r="AB30" s="20">
        <v>1</v>
      </c>
      <c r="AC30" s="21">
        <v>2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2">
        <v>16</v>
      </c>
      <c r="BB30" s="10"/>
      <c r="BC30" s="89" t="e">
        <f>BA30-#REF!</f>
        <v>#REF!</v>
      </c>
    </row>
    <row r="31" spans="1:55" ht="21.95" customHeight="1" x14ac:dyDescent="0.55000000000000004">
      <c r="A31" s="18">
        <v>19</v>
      </c>
      <c r="B31" s="128" t="s">
        <v>552</v>
      </c>
      <c r="C31" s="19" t="s">
        <v>553</v>
      </c>
      <c r="D31" s="19" t="s">
        <v>303</v>
      </c>
      <c r="E31" s="68">
        <v>0</v>
      </c>
      <c r="F31" s="21">
        <v>0</v>
      </c>
      <c r="G31" s="21">
        <v>0</v>
      </c>
      <c r="H31" s="21">
        <v>0</v>
      </c>
      <c r="I31" s="20">
        <v>0</v>
      </c>
      <c r="J31" s="20">
        <v>0</v>
      </c>
      <c r="K31" s="20">
        <v>0</v>
      </c>
      <c r="L31" s="20">
        <v>0</v>
      </c>
      <c r="M31" s="21">
        <v>0</v>
      </c>
      <c r="N31" s="21">
        <v>0</v>
      </c>
      <c r="O31" s="21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1</v>
      </c>
      <c r="AY31" s="21">
        <v>0</v>
      </c>
      <c r="AZ31" s="21">
        <v>0</v>
      </c>
      <c r="BA31" s="22">
        <v>1</v>
      </c>
      <c r="BB31" s="10"/>
      <c r="BC31" s="89" t="e">
        <f>BA31-#REF!</f>
        <v>#REF!</v>
      </c>
    </row>
    <row r="32" spans="1:55" ht="21.95" customHeight="1" x14ac:dyDescent="0.55000000000000004">
      <c r="A32" s="18">
        <v>20</v>
      </c>
      <c r="B32" s="128" t="s">
        <v>352</v>
      </c>
      <c r="C32" s="19" t="s">
        <v>353</v>
      </c>
      <c r="D32" s="19" t="s">
        <v>303</v>
      </c>
      <c r="E32" s="68">
        <v>1</v>
      </c>
      <c r="F32" s="21">
        <v>0</v>
      </c>
      <c r="G32" s="21">
        <v>0</v>
      </c>
      <c r="H32" s="21">
        <v>1</v>
      </c>
      <c r="I32" s="20">
        <v>0</v>
      </c>
      <c r="J32" s="20">
        <v>1</v>
      </c>
      <c r="K32" s="20">
        <v>1</v>
      </c>
      <c r="L32" s="20">
        <v>0</v>
      </c>
      <c r="M32" s="21">
        <v>0</v>
      </c>
      <c r="N32" s="21">
        <v>0</v>
      </c>
      <c r="O32" s="21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2">
        <v>4</v>
      </c>
      <c r="BB32" s="10"/>
      <c r="BC32" s="89" t="e">
        <f>BA32-#REF!</f>
        <v>#REF!</v>
      </c>
    </row>
    <row r="33" spans="1:55" ht="21.95" customHeight="1" x14ac:dyDescent="0.55000000000000004">
      <c r="A33" s="18">
        <v>21</v>
      </c>
      <c r="B33" s="128" t="s">
        <v>355</v>
      </c>
      <c r="C33" s="19" t="s">
        <v>356</v>
      </c>
      <c r="D33" s="19" t="s">
        <v>303</v>
      </c>
      <c r="E33" s="68">
        <v>0</v>
      </c>
      <c r="F33" s="21">
        <v>0</v>
      </c>
      <c r="G33" s="21">
        <v>0</v>
      </c>
      <c r="H33" s="21">
        <v>1</v>
      </c>
      <c r="I33" s="20">
        <v>1</v>
      </c>
      <c r="J33" s="20">
        <v>1</v>
      </c>
      <c r="K33" s="20">
        <v>0</v>
      </c>
      <c r="L33" s="20">
        <v>0</v>
      </c>
      <c r="M33" s="21">
        <v>0</v>
      </c>
      <c r="N33" s="21">
        <v>0</v>
      </c>
      <c r="O33" s="21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1</v>
      </c>
      <c r="AY33" s="21">
        <v>0</v>
      </c>
      <c r="AZ33" s="21">
        <v>0</v>
      </c>
      <c r="BA33" s="22">
        <v>4</v>
      </c>
      <c r="BB33" s="10"/>
      <c r="BC33" s="89" t="e">
        <f>BA33-#REF!</f>
        <v>#REF!</v>
      </c>
    </row>
    <row r="34" spans="1:55" ht="21.95" customHeight="1" x14ac:dyDescent="0.55000000000000004">
      <c r="A34" s="18">
        <v>22</v>
      </c>
      <c r="B34" s="128" t="s">
        <v>357</v>
      </c>
      <c r="C34" s="19" t="s">
        <v>358</v>
      </c>
      <c r="D34" s="19" t="s">
        <v>303</v>
      </c>
      <c r="E34" s="68">
        <v>1</v>
      </c>
      <c r="F34" s="21">
        <v>1</v>
      </c>
      <c r="G34" s="21">
        <v>1</v>
      </c>
      <c r="H34" s="21">
        <v>3</v>
      </c>
      <c r="I34" s="20">
        <v>2</v>
      </c>
      <c r="J34" s="20">
        <v>2</v>
      </c>
      <c r="K34" s="20">
        <v>2</v>
      </c>
      <c r="L34" s="20">
        <v>0</v>
      </c>
      <c r="M34" s="21">
        <v>0</v>
      </c>
      <c r="N34" s="21">
        <v>0</v>
      </c>
      <c r="O34" s="21">
        <v>2</v>
      </c>
      <c r="P34" s="20">
        <v>0</v>
      </c>
      <c r="Q34" s="20">
        <v>0</v>
      </c>
      <c r="R34" s="20">
        <v>1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1</v>
      </c>
      <c r="AA34" s="20">
        <v>0</v>
      </c>
      <c r="AB34" s="20">
        <v>0</v>
      </c>
      <c r="AC34" s="21">
        <v>2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1</v>
      </c>
      <c r="AR34" s="21">
        <v>0</v>
      </c>
      <c r="AS34" s="21">
        <v>1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2">
        <v>20</v>
      </c>
      <c r="BB34" s="10"/>
      <c r="BC34" s="89" t="e">
        <f>BA34-#REF!</f>
        <v>#REF!</v>
      </c>
    </row>
    <row r="35" spans="1:55" ht="21.95" customHeight="1" x14ac:dyDescent="0.55000000000000004">
      <c r="A35" s="18">
        <v>23</v>
      </c>
      <c r="B35" s="128" t="s">
        <v>359</v>
      </c>
      <c r="C35" s="19" t="s">
        <v>360</v>
      </c>
      <c r="D35" s="19" t="s">
        <v>303</v>
      </c>
      <c r="E35" s="68">
        <v>1</v>
      </c>
      <c r="F35" s="21">
        <v>0</v>
      </c>
      <c r="G35" s="21">
        <v>0</v>
      </c>
      <c r="H35" s="21">
        <v>1</v>
      </c>
      <c r="I35" s="20">
        <v>1</v>
      </c>
      <c r="J35" s="20">
        <v>1</v>
      </c>
      <c r="K35" s="20">
        <v>0</v>
      </c>
      <c r="L35" s="20">
        <v>1</v>
      </c>
      <c r="M35" s="21">
        <v>0</v>
      </c>
      <c r="N35" s="21">
        <v>1</v>
      </c>
      <c r="O35" s="21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1</v>
      </c>
      <c r="Z35" s="20">
        <v>1</v>
      </c>
      <c r="AA35" s="20">
        <v>0</v>
      </c>
      <c r="AB35" s="20">
        <v>0</v>
      </c>
      <c r="AC35" s="21">
        <v>1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1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2">
        <v>10</v>
      </c>
      <c r="BB35" s="10"/>
      <c r="BC35" s="89" t="e">
        <f>BA35-#REF!</f>
        <v>#REF!</v>
      </c>
    </row>
    <row r="36" spans="1:55" ht="21.95" customHeight="1" x14ac:dyDescent="0.55000000000000004">
      <c r="A36" s="18">
        <v>24</v>
      </c>
      <c r="B36" s="128" t="s">
        <v>361</v>
      </c>
      <c r="C36" s="19" t="s">
        <v>362</v>
      </c>
      <c r="D36" s="19" t="s">
        <v>303</v>
      </c>
      <c r="E36" s="68">
        <v>1</v>
      </c>
      <c r="F36" s="21">
        <v>0</v>
      </c>
      <c r="G36" s="21">
        <v>1</v>
      </c>
      <c r="H36" s="21">
        <v>0</v>
      </c>
      <c r="I36" s="20">
        <v>1</v>
      </c>
      <c r="J36" s="20">
        <v>1</v>
      </c>
      <c r="K36" s="20">
        <v>1</v>
      </c>
      <c r="L36" s="20">
        <v>0</v>
      </c>
      <c r="M36" s="21">
        <v>0</v>
      </c>
      <c r="N36" s="21">
        <v>0</v>
      </c>
      <c r="O36" s="21">
        <v>1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1</v>
      </c>
      <c r="AA36" s="20">
        <v>1</v>
      </c>
      <c r="AB36" s="20">
        <v>0</v>
      </c>
      <c r="AC36" s="21">
        <v>1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1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2">
        <v>10</v>
      </c>
      <c r="BB36" s="10"/>
      <c r="BC36" s="89" t="e">
        <f>BA36-#REF!</f>
        <v>#REF!</v>
      </c>
    </row>
    <row r="37" spans="1:55" ht="21.95" customHeight="1" x14ac:dyDescent="0.55000000000000004">
      <c r="A37" s="18">
        <v>25</v>
      </c>
      <c r="B37" s="128" t="s">
        <v>299</v>
      </c>
      <c r="C37" s="19" t="s">
        <v>363</v>
      </c>
      <c r="D37" s="19" t="s">
        <v>303</v>
      </c>
      <c r="E37" s="68">
        <v>0</v>
      </c>
      <c r="F37" s="21">
        <v>0</v>
      </c>
      <c r="G37" s="21">
        <v>1</v>
      </c>
      <c r="H37" s="21">
        <v>0</v>
      </c>
      <c r="I37" s="20">
        <v>0</v>
      </c>
      <c r="J37" s="20">
        <v>1</v>
      </c>
      <c r="K37" s="20">
        <v>0</v>
      </c>
      <c r="L37" s="20">
        <v>0</v>
      </c>
      <c r="M37" s="21">
        <v>0</v>
      </c>
      <c r="N37" s="21">
        <v>0</v>
      </c>
      <c r="O37" s="21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1</v>
      </c>
      <c r="AA37" s="20">
        <v>0</v>
      </c>
      <c r="AB37" s="20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1</v>
      </c>
      <c r="AY37" s="21">
        <v>0</v>
      </c>
      <c r="AZ37" s="21">
        <v>0</v>
      </c>
      <c r="BA37" s="22">
        <v>4</v>
      </c>
      <c r="BB37" s="10"/>
      <c r="BC37" s="89" t="e">
        <f>BA37-#REF!</f>
        <v>#REF!</v>
      </c>
    </row>
    <row r="38" spans="1:55" ht="21.95" customHeight="1" x14ac:dyDescent="0.55000000000000004">
      <c r="A38" s="18">
        <v>26</v>
      </c>
      <c r="B38" s="128" t="s">
        <v>554</v>
      </c>
      <c r="C38" s="19" t="s">
        <v>555</v>
      </c>
      <c r="D38" s="19" t="s">
        <v>303</v>
      </c>
      <c r="E38" s="68">
        <v>1</v>
      </c>
      <c r="F38" s="21">
        <v>2</v>
      </c>
      <c r="G38" s="21">
        <v>4</v>
      </c>
      <c r="H38" s="21">
        <v>4</v>
      </c>
      <c r="I38" s="20">
        <v>7</v>
      </c>
      <c r="J38" s="20">
        <v>5</v>
      </c>
      <c r="K38" s="20">
        <v>1</v>
      </c>
      <c r="L38" s="20">
        <v>1</v>
      </c>
      <c r="M38" s="21">
        <v>0</v>
      </c>
      <c r="N38" s="21">
        <v>2</v>
      </c>
      <c r="O38" s="21">
        <v>1</v>
      </c>
      <c r="P38" s="20">
        <v>0</v>
      </c>
      <c r="Q38" s="20">
        <v>1</v>
      </c>
      <c r="R38" s="20">
        <v>0</v>
      </c>
      <c r="S38" s="20">
        <v>0</v>
      </c>
      <c r="T38" s="20">
        <v>0</v>
      </c>
      <c r="U38" s="20">
        <v>0</v>
      </c>
      <c r="V38" s="20">
        <v>1</v>
      </c>
      <c r="W38" s="20">
        <v>0</v>
      </c>
      <c r="X38" s="20">
        <v>1</v>
      </c>
      <c r="Y38" s="20">
        <v>1</v>
      </c>
      <c r="Z38" s="20">
        <v>3</v>
      </c>
      <c r="AA38" s="20">
        <v>2</v>
      </c>
      <c r="AB38" s="20">
        <v>0</v>
      </c>
      <c r="AC38" s="21">
        <v>3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1</v>
      </c>
      <c r="BA38" s="22">
        <v>41</v>
      </c>
      <c r="BB38" s="10"/>
      <c r="BC38" s="89" t="e">
        <f>BA38-#REF!</f>
        <v>#REF!</v>
      </c>
    </row>
    <row r="39" spans="1:55" ht="21.95" customHeight="1" x14ac:dyDescent="0.55000000000000004">
      <c r="A39" s="18">
        <v>27</v>
      </c>
      <c r="B39" s="128" t="s">
        <v>364</v>
      </c>
      <c r="C39" s="19" t="s">
        <v>365</v>
      </c>
      <c r="D39" s="19" t="s">
        <v>303</v>
      </c>
      <c r="E39" s="68">
        <v>1</v>
      </c>
      <c r="F39" s="21">
        <v>0</v>
      </c>
      <c r="G39" s="21">
        <v>1</v>
      </c>
      <c r="H39" s="21">
        <v>4</v>
      </c>
      <c r="I39" s="20">
        <v>1</v>
      </c>
      <c r="J39" s="20">
        <v>0</v>
      </c>
      <c r="K39" s="20">
        <v>1</v>
      </c>
      <c r="L39" s="20">
        <v>0</v>
      </c>
      <c r="M39" s="21">
        <v>0</v>
      </c>
      <c r="N39" s="21">
        <v>0</v>
      </c>
      <c r="O39" s="21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1</v>
      </c>
      <c r="Z39" s="20">
        <v>0</v>
      </c>
      <c r="AA39" s="20">
        <v>1</v>
      </c>
      <c r="AB39" s="20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1</v>
      </c>
      <c r="AR39" s="21">
        <v>0</v>
      </c>
      <c r="AS39" s="21">
        <v>0</v>
      </c>
      <c r="AT39" s="21">
        <v>0</v>
      </c>
      <c r="AU39" s="21">
        <v>0</v>
      </c>
      <c r="AV39" s="21">
        <v>1</v>
      </c>
      <c r="AW39" s="21">
        <v>0</v>
      </c>
      <c r="AX39" s="21">
        <v>0</v>
      </c>
      <c r="AY39" s="21">
        <v>0</v>
      </c>
      <c r="AZ39" s="21">
        <v>0</v>
      </c>
      <c r="BA39" s="22">
        <v>12</v>
      </c>
      <c r="BB39" s="10"/>
      <c r="BC39" s="89" t="e">
        <f>BA39-#REF!</f>
        <v>#REF!</v>
      </c>
    </row>
    <row r="40" spans="1:55" ht="21.95" customHeight="1" x14ac:dyDescent="0.55000000000000004">
      <c r="A40" s="18">
        <v>28</v>
      </c>
      <c r="B40" s="128" t="s">
        <v>556</v>
      </c>
      <c r="C40" s="19" t="s">
        <v>557</v>
      </c>
      <c r="D40" s="19" t="s">
        <v>303</v>
      </c>
      <c r="E40" s="68">
        <v>1</v>
      </c>
      <c r="F40" s="21">
        <v>0</v>
      </c>
      <c r="G40" s="21">
        <v>2</v>
      </c>
      <c r="H40" s="21">
        <v>1</v>
      </c>
      <c r="I40" s="20">
        <v>3</v>
      </c>
      <c r="J40" s="20">
        <v>2</v>
      </c>
      <c r="K40" s="20">
        <v>2</v>
      </c>
      <c r="L40" s="20">
        <v>0</v>
      </c>
      <c r="M40" s="21">
        <v>0</v>
      </c>
      <c r="N40" s="21">
        <v>0</v>
      </c>
      <c r="O40" s="21">
        <v>2</v>
      </c>
      <c r="P40" s="20">
        <v>0</v>
      </c>
      <c r="Q40" s="20">
        <v>1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1</v>
      </c>
      <c r="Z40" s="20">
        <v>0</v>
      </c>
      <c r="AA40" s="20">
        <v>0</v>
      </c>
      <c r="AB40" s="20">
        <v>0</v>
      </c>
      <c r="AC40" s="21">
        <v>3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2</v>
      </c>
      <c r="AW40" s="21">
        <v>0</v>
      </c>
      <c r="AX40" s="21">
        <v>0</v>
      </c>
      <c r="AY40" s="21">
        <v>0</v>
      </c>
      <c r="AZ40" s="21">
        <v>0</v>
      </c>
      <c r="BA40" s="22">
        <v>20</v>
      </c>
      <c r="BB40" s="10"/>
      <c r="BC40" s="89" t="e">
        <f>BA40-#REF!</f>
        <v>#REF!</v>
      </c>
    </row>
    <row r="41" spans="1:55" ht="21.95" customHeight="1" x14ac:dyDescent="0.55000000000000004">
      <c r="A41" s="18">
        <v>29</v>
      </c>
      <c r="B41" s="128" t="s">
        <v>367</v>
      </c>
      <c r="C41" s="19" t="s">
        <v>368</v>
      </c>
      <c r="D41" s="19" t="s">
        <v>303</v>
      </c>
      <c r="E41" s="68">
        <v>1</v>
      </c>
      <c r="F41" s="21">
        <v>0</v>
      </c>
      <c r="G41" s="21">
        <v>2</v>
      </c>
      <c r="H41" s="21">
        <v>3</v>
      </c>
      <c r="I41" s="20">
        <v>2</v>
      </c>
      <c r="J41" s="20">
        <v>1</v>
      </c>
      <c r="K41" s="20">
        <v>2</v>
      </c>
      <c r="L41" s="20">
        <v>0</v>
      </c>
      <c r="M41" s="21">
        <v>1</v>
      </c>
      <c r="N41" s="21">
        <v>0</v>
      </c>
      <c r="O41" s="21">
        <v>1</v>
      </c>
      <c r="P41" s="20">
        <v>0</v>
      </c>
      <c r="Q41" s="20">
        <v>0</v>
      </c>
      <c r="R41" s="20">
        <v>0</v>
      </c>
      <c r="S41" s="20">
        <v>0</v>
      </c>
      <c r="T41" s="20">
        <v>1</v>
      </c>
      <c r="U41" s="20">
        <v>0</v>
      </c>
      <c r="V41" s="20">
        <v>0</v>
      </c>
      <c r="W41" s="20">
        <v>0</v>
      </c>
      <c r="X41" s="20">
        <v>1</v>
      </c>
      <c r="Y41" s="20">
        <v>1</v>
      </c>
      <c r="Z41" s="20">
        <v>0</v>
      </c>
      <c r="AA41" s="20">
        <v>0</v>
      </c>
      <c r="AB41" s="20">
        <v>0</v>
      </c>
      <c r="AC41" s="21">
        <v>2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1</v>
      </c>
      <c r="AX41" s="21">
        <v>0</v>
      </c>
      <c r="AY41" s="21">
        <v>0</v>
      </c>
      <c r="AZ41" s="21">
        <v>0</v>
      </c>
      <c r="BA41" s="22">
        <v>19</v>
      </c>
      <c r="BB41" s="10"/>
      <c r="BC41" s="89" t="e">
        <f>BA41-#REF!</f>
        <v>#REF!</v>
      </c>
    </row>
    <row r="42" spans="1:55" ht="21.95" customHeight="1" x14ac:dyDescent="0.55000000000000004">
      <c r="A42" s="18">
        <v>30</v>
      </c>
      <c r="B42" s="128" t="s">
        <v>369</v>
      </c>
      <c r="C42" s="19" t="s">
        <v>370</v>
      </c>
      <c r="D42" s="19" t="s">
        <v>303</v>
      </c>
      <c r="E42" s="68">
        <v>1</v>
      </c>
      <c r="F42" s="21">
        <v>0</v>
      </c>
      <c r="G42" s="21">
        <v>1</v>
      </c>
      <c r="H42" s="21">
        <v>3</v>
      </c>
      <c r="I42" s="20">
        <v>0</v>
      </c>
      <c r="J42" s="20">
        <v>1</v>
      </c>
      <c r="K42" s="20">
        <v>1</v>
      </c>
      <c r="L42" s="20">
        <v>0</v>
      </c>
      <c r="M42" s="21">
        <v>0</v>
      </c>
      <c r="N42" s="21">
        <v>0</v>
      </c>
      <c r="O42" s="21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1">
        <v>1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3</v>
      </c>
      <c r="AW42" s="21">
        <v>0</v>
      </c>
      <c r="AX42" s="21">
        <v>0</v>
      </c>
      <c r="AY42" s="21">
        <v>0</v>
      </c>
      <c r="AZ42" s="21">
        <v>0</v>
      </c>
      <c r="BA42" s="22">
        <v>11</v>
      </c>
      <c r="BB42" s="10"/>
      <c r="BC42" s="89" t="e">
        <f>BA42-#REF!</f>
        <v>#REF!</v>
      </c>
    </row>
    <row r="43" spans="1:55" ht="21.95" customHeight="1" x14ac:dyDescent="0.55000000000000004">
      <c r="A43" s="18">
        <v>31</v>
      </c>
      <c r="B43" s="128" t="s">
        <v>371</v>
      </c>
      <c r="C43" s="19" t="s">
        <v>372</v>
      </c>
      <c r="D43" s="19" t="s">
        <v>303</v>
      </c>
      <c r="E43" s="68">
        <v>1</v>
      </c>
      <c r="F43" s="21">
        <v>0</v>
      </c>
      <c r="G43" s="21">
        <v>0</v>
      </c>
      <c r="H43" s="21">
        <v>1</v>
      </c>
      <c r="I43" s="20">
        <v>1</v>
      </c>
      <c r="J43" s="20">
        <v>1</v>
      </c>
      <c r="K43" s="20">
        <v>0</v>
      </c>
      <c r="L43" s="20">
        <v>1</v>
      </c>
      <c r="M43" s="21">
        <v>0</v>
      </c>
      <c r="N43" s="21">
        <v>0</v>
      </c>
      <c r="O43" s="21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2">
        <v>5</v>
      </c>
      <c r="BB43" s="10"/>
      <c r="BC43" s="89" t="e">
        <f>BA43-#REF!</f>
        <v>#REF!</v>
      </c>
    </row>
    <row r="44" spans="1:55" ht="21.95" customHeight="1" x14ac:dyDescent="0.55000000000000004">
      <c r="A44" s="18">
        <v>32</v>
      </c>
      <c r="B44" s="128" t="s">
        <v>373</v>
      </c>
      <c r="C44" s="19" t="s">
        <v>374</v>
      </c>
      <c r="D44" s="19" t="s">
        <v>303</v>
      </c>
      <c r="E44" s="68">
        <v>1</v>
      </c>
      <c r="F44" s="21">
        <v>1</v>
      </c>
      <c r="G44" s="21">
        <v>0</v>
      </c>
      <c r="H44" s="21">
        <v>3</v>
      </c>
      <c r="I44" s="20">
        <v>1</v>
      </c>
      <c r="J44" s="20">
        <v>1</v>
      </c>
      <c r="K44" s="20">
        <v>1</v>
      </c>
      <c r="L44" s="20">
        <v>0</v>
      </c>
      <c r="M44" s="21">
        <v>0</v>
      </c>
      <c r="N44" s="21">
        <v>0</v>
      </c>
      <c r="O44" s="21">
        <v>0</v>
      </c>
      <c r="P44" s="20">
        <v>0</v>
      </c>
      <c r="Q44" s="20">
        <v>2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1</v>
      </c>
      <c r="Z44" s="20">
        <v>0</v>
      </c>
      <c r="AA44" s="20">
        <v>0</v>
      </c>
      <c r="AB44" s="20">
        <v>0</v>
      </c>
      <c r="AC44" s="21">
        <v>1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1</v>
      </c>
      <c r="AV44" s="21">
        <v>2</v>
      </c>
      <c r="AW44" s="21">
        <v>0</v>
      </c>
      <c r="AX44" s="21">
        <v>0</v>
      </c>
      <c r="AY44" s="21">
        <v>0</v>
      </c>
      <c r="AZ44" s="21">
        <v>0</v>
      </c>
      <c r="BA44" s="22">
        <v>15</v>
      </c>
      <c r="BB44" s="10"/>
      <c r="BC44" s="89" t="e">
        <f>BA44-#REF!</f>
        <v>#REF!</v>
      </c>
    </row>
    <row r="45" spans="1:55" ht="21.95" customHeight="1" x14ac:dyDescent="0.55000000000000004">
      <c r="A45" s="18">
        <v>33</v>
      </c>
      <c r="B45" s="128" t="s">
        <v>558</v>
      </c>
      <c r="C45" s="19" t="s">
        <v>559</v>
      </c>
      <c r="D45" s="19" t="s">
        <v>303</v>
      </c>
      <c r="E45" s="68">
        <v>1</v>
      </c>
      <c r="F45" s="21">
        <v>0</v>
      </c>
      <c r="G45" s="21">
        <v>1</v>
      </c>
      <c r="H45" s="21">
        <v>2</v>
      </c>
      <c r="I45" s="20">
        <v>1</v>
      </c>
      <c r="J45" s="20">
        <v>1</v>
      </c>
      <c r="K45" s="20">
        <v>2</v>
      </c>
      <c r="L45" s="20">
        <v>0</v>
      </c>
      <c r="M45" s="21">
        <v>0</v>
      </c>
      <c r="N45" s="21">
        <v>0</v>
      </c>
      <c r="O45" s="21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1</v>
      </c>
      <c r="Z45" s="20">
        <v>0</v>
      </c>
      <c r="AA45" s="20">
        <v>0</v>
      </c>
      <c r="AB45" s="20">
        <v>0</v>
      </c>
      <c r="AC45" s="21">
        <v>1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2">
        <v>10</v>
      </c>
      <c r="BB45" s="10"/>
      <c r="BC45" s="89" t="e">
        <f>BA45-#REF!</f>
        <v>#REF!</v>
      </c>
    </row>
    <row r="46" spans="1:55" ht="21.95" customHeight="1" x14ac:dyDescent="0.55000000000000004">
      <c r="A46" s="18">
        <v>34</v>
      </c>
      <c r="B46" s="128" t="s">
        <v>375</v>
      </c>
      <c r="C46" s="19" t="s">
        <v>376</v>
      </c>
      <c r="D46" s="19" t="s">
        <v>303</v>
      </c>
      <c r="E46" s="68">
        <v>1</v>
      </c>
      <c r="F46" s="21">
        <v>0</v>
      </c>
      <c r="G46" s="21">
        <v>0</v>
      </c>
      <c r="H46" s="21">
        <v>1</v>
      </c>
      <c r="I46" s="20">
        <v>1</v>
      </c>
      <c r="J46" s="20">
        <v>1</v>
      </c>
      <c r="K46" s="20">
        <v>0</v>
      </c>
      <c r="L46" s="20">
        <v>0</v>
      </c>
      <c r="M46" s="21">
        <v>0</v>
      </c>
      <c r="N46" s="21">
        <v>0</v>
      </c>
      <c r="O46" s="21">
        <v>1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1</v>
      </c>
      <c r="AB46" s="20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1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2">
        <v>7</v>
      </c>
      <c r="BB46" s="10"/>
      <c r="BC46" s="89" t="e">
        <f>BA46-#REF!</f>
        <v>#REF!</v>
      </c>
    </row>
    <row r="47" spans="1:55" ht="21.95" customHeight="1" x14ac:dyDescent="0.55000000000000004">
      <c r="A47" s="18">
        <v>35</v>
      </c>
      <c r="B47" s="128" t="s">
        <v>378</v>
      </c>
      <c r="C47" s="19" t="s">
        <v>379</v>
      </c>
      <c r="D47" s="19" t="s">
        <v>303</v>
      </c>
      <c r="E47" s="68">
        <v>1</v>
      </c>
      <c r="F47" s="21">
        <v>0</v>
      </c>
      <c r="G47" s="21">
        <v>0</v>
      </c>
      <c r="H47" s="21">
        <v>1</v>
      </c>
      <c r="I47" s="20">
        <v>0</v>
      </c>
      <c r="J47" s="20">
        <v>1</v>
      </c>
      <c r="K47" s="20">
        <v>0</v>
      </c>
      <c r="L47" s="20">
        <v>0</v>
      </c>
      <c r="M47" s="21">
        <v>0</v>
      </c>
      <c r="N47" s="21">
        <v>0</v>
      </c>
      <c r="O47" s="21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1</v>
      </c>
      <c r="Z47" s="20">
        <v>0</v>
      </c>
      <c r="AA47" s="20">
        <v>1</v>
      </c>
      <c r="AB47" s="20">
        <v>0</v>
      </c>
      <c r="AC47" s="21">
        <v>1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2">
        <v>6</v>
      </c>
      <c r="BB47" s="10"/>
      <c r="BC47" s="89" t="e">
        <f>BA47-#REF!</f>
        <v>#REF!</v>
      </c>
    </row>
    <row r="48" spans="1:55" ht="21.95" customHeight="1" x14ac:dyDescent="0.55000000000000004">
      <c r="A48" s="18">
        <v>36</v>
      </c>
      <c r="B48" s="128" t="s">
        <v>561</v>
      </c>
      <c r="C48" s="19" t="s">
        <v>562</v>
      </c>
      <c r="D48" s="19" t="s">
        <v>303</v>
      </c>
      <c r="E48" s="68">
        <v>1</v>
      </c>
      <c r="F48" s="21">
        <v>0</v>
      </c>
      <c r="G48" s="21">
        <v>1</v>
      </c>
      <c r="H48" s="21">
        <v>4</v>
      </c>
      <c r="I48" s="20">
        <v>1</v>
      </c>
      <c r="J48" s="20">
        <v>1</v>
      </c>
      <c r="K48" s="20">
        <v>2</v>
      </c>
      <c r="L48" s="20">
        <v>0</v>
      </c>
      <c r="M48" s="21">
        <v>0</v>
      </c>
      <c r="N48" s="21">
        <v>0</v>
      </c>
      <c r="O48" s="21">
        <v>1</v>
      </c>
      <c r="P48" s="20">
        <v>1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1</v>
      </c>
      <c r="Y48" s="20">
        <v>1</v>
      </c>
      <c r="Z48" s="20">
        <v>0</v>
      </c>
      <c r="AA48" s="20">
        <v>0</v>
      </c>
      <c r="AB48" s="20">
        <v>0</v>
      </c>
      <c r="AC48" s="21">
        <v>2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2">
        <v>16</v>
      </c>
      <c r="BB48" s="10"/>
      <c r="BC48" s="89" t="e">
        <f>BA48-#REF!</f>
        <v>#REF!</v>
      </c>
    </row>
    <row r="49" spans="1:55" ht="21.95" customHeight="1" x14ac:dyDescent="0.55000000000000004">
      <c r="A49" s="18">
        <v>37</v>
      </c>
      <c r="B49" s="128" t="s">
        <v>380</v>
      </c>
      <c r="C49" s="19" t="s">
        <v>381</v>
      </c>
      <c r="D49" s="19" t="s">
        <v>303</v>
      </c>
      <c r="E49" s="68">
        <v>1</v>
      </c>
      <c r="F49" s="21">
        <v>0</v>
      </c>
      <c r="G49" s="21">
        <v>0</v>
      </c>
      <c r="H49" s="21">
        <v>1</v>
      </c>
      <c r="I49" s="20">
        <v>1</v>
      </c>
      <c r="J49" s="20">
        <v>0</v>
      </c>
      <c r="K49" s="20">
        <v>0</v>
      </c>
      <c r="L49" s="20">
        <v>0</v>
      </c>
      <c r="M49" s="21">
        <v>0</v>
      </c>
      <c r="N49" s="21">
        <v>0</v>
      </c>
      <c r="O49" s="21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1">
        <v>1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2">
        <v>4</v>
      </c>
      <c r="BB49" s="10"/>
      <c r="BC49" s="89" t="e">
        <f>BA49-#REF!</f>
        <v>#REF!</v>
      </c>
    </row>
    <row r="50" spans="1:55" ht="21.95" customHeight="1" x14ac:dyDescent="0.55000000000000004">
      <c r="A50" s="18">
        <v>38</v>
      </c>
      <c r="B50" s="128" t="s">
        <v>382</v>
      </c>
      <c r="C50" s="19" t="s">
        <v>563</v>
      </c>
      <c r="D50" s="19" t="s">
        <v>303</v>
      </c>
      <c r="E50" s="68">
        <v>1</v>
      </c>
      <c r="F50" s="21">
        <v>0</v>
      </c>
      <c r="G50" s="21">
        <v>2</v>
      </c>
      <c r="H50" s="21">
        <v>1</v>
      </c>
      <c r="I50" s="20">
        <v>1</v>
      </c>
      <c r="J50" s="20">
        <v>1</v>
      </c>
      <c r="K50" s="20">
        <v>1</v>
      </c>
      <c r="L50" s="20">
        <v>0</v>
      </c>
      <c r="M50" s="21">
        <v>0</v>
      </c>
      <c r="N50" s="21">
        <v>0</v>
      </c>
      <c r="O50" s="21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2</v>
      </c>
      <c r="AA50" s="20">
        <v>0</v>
      </c>
      <c r="AB50" s="20">
        <v>0</v>
      </c>
      <c r="AC50" s="21">
        <v>3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2">
        <v>12</v>
      </c>
      <c r="BB50" s="10"/>
      <c r="BC50" s="89" t="e">
        <f>BA50-#REF!</f>
        <v>#REF!</v>
      </c>
    </row>
    <row r="51" spans="1:55" ht="21.95" customHeight="1" x14ac:dyDescent="0.55000000000000004">
      <c r="A51" s="18">
        <v>39</v>
      </c>
      <c r="B51" s="128" t="s">
        <v>383</v>
      </c>
      <c r="C51" s="19" t="s">
        <v>384</v>
      </c>
      <c r="D51" s="19" t="s">
        <v>303</v>
      </c>
      <c r="E51" s="68">
        <v>1</v>
      </c>
      <c r="F51" s="21">
        <v>0</v>
      </c>
      <c r="G51" s="21">
        <v>2</v>
      </c>
      <c r="H51" s="21">
        <v>1</v>
      </c>
      <c r="I51" s="20">
        <v>1</v>
      </c>
      <c r="J51" s="20">
        <v>1</v>
      </c>
      <c r="K51" s="20">
        <v>1</v>
      </c>
      <c r="L51" s="20">
        <v>0</v>
      </c>
      <c r="M51" s="21">
        <v>0</v>
      </c>
      <c r="N51" s="21">
        <v>0</v>
      </c>
      <c r="O51" s="21">
        <v>2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1">
        <v>1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2">
        <v>10</v>
      </c>
      <c r="BB51" s="10"/>
      <c r="BC51" s="89" t="e">
        <f>BA51-#REF!</f>
        <v>#REF!</v>
      </c>
    </row>
    <row r="52" spans="1:55" ht="21.95" customHeight="1" x14ac:dyDescent="0.55000000000000004">
      <c r="A52" s="18">
        <v>40</v>
      </c>
      <c r="B52" s="128" t="s">
        <v>386</v>
      </c>
      <c r="C52" s="19" t="s">
        <v>387</v>
      </c>
      <c r="D52" s="19" t="s">
        <v>303</v>
      </c>
      <c r="E52" s="68">
        <v>1</v>
      </c>
      <c r="F52" s="21">
        <v>0</v>
      </c>
      <c r="G52" s="21">
        <v>1</v>
      </c>
      <c r="H52" s="21">
        <v>5</v>
      </c>
      <c r="I52" s="20">
        <v>0</v>
      </c>
      <c r="J52" s="20">
        <v>1</v>
      </c>
      <c r="K52" s="20">
        <v>0</v>
      </c>
      <c r="L52" s="20">
        <v>0</v>
      </c>
      <c r="M52" s="21">
        <v>1</v>
      </c>
      <c r="N52" s="21">
        <v>0</v>
      </c>
      <c r="O52" s="21">
        <v>2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1</v>
      </c>
      <c r="AA52" s="20">
        <v>0</v>
      </c>
      <c r="AB52" s="20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1</v>
      </c>
      <c r="AS52" s="21">
        <v>0</v>
      </c>
      <c r="AT52" s="21">
        <v>0</v>
      </c>
      <c r="AU52" s="21">
        <v>1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2">
        <v>14</v>
      </c>
      <c r="BB52" s="10"/>
      <c r="BC52" s="89" t="e">
        <f>BA52-#REF!</f>
        <v>#REF!</v>
      </c>
    </row>
    <row r="53" spans="1:55" ht="21.95" customHeight="1" x14ac:dyDescent="0.55000000000000004">
      <c r="A53" s="18">
        <v>41</v>
      </c>
      <c r="B53" s="128" t="s">
        <v>389</v>
      </c>
      <c r="C53" s="19" t="s">
        <v>390</v>
      </c>
      <c r="D53" s="19" t="s">
        <v>303</v>
      </c>
      <c r="E53" s="68">
        <v>1</v>
      </c>
      <c r="F53" s="21">
        <v>0</v>
      </c>
      <c r="G53" s="21">
        <v>0</v>
      </c>
      <c r="H53" s="21">
        <v>2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  <c r="N53" s="21">
        <v>0</v>
      </c>
      <c r="O53" s="21">
        <v>0</v>
      </c>
      <c r="P53" s="20">
        <v>1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2">
        <v>4</v>
      </c>
      <c r="BB53" s="10"/>
      <c r="BC53" s="89" t="e">
        <f>BA53-#REF!</f>
        <v>#REF!</v>
      </c>
    </row>
    <row r="54" spans="1:55" ht="21.95" customHeight="1" x14ac:dyDescent="0.55000000000000004">
      <c r="A54" s="18">
        <v>42</v>
      </c>
      <c r="B54" s="128" t="s">
        <v>391</v>
      </c>
      <c r="C54" s="19" t="s">
        <v>392</v>
      </c>
      <c r="D54" s="19" t="s">
        <v>303</v>
      </c>
      <c r="E54" s="68">
        <v>1</v>
      </c>
      <c r="F54" s="21">
        <v>1</v>
      </c>
      <c r="G54" s="21">
        <v>3</v>
      </c>
      <c r="H54" s="21">
        <v>0</v>
      </c>
      <c r="I54" s="20">
        <v>2</v>
      </c>
      <c r="J54" s="20">
        <v>1</v>
      </c>
      <c r="K54" s="20">
        <v>1</v>
      </c>
      <c r="L54" s="20">
        <v>0</v>
      </c>
      <c r="M54" s="21">
        <v>0</v>
      </c>
      <c r="N54" s="21">
        <v>1</v>
      </c>
      <c r="O54" s="21">
        <v>1</v>
      </c>
      <c r="P54" s="20">
        <v>0</v>
      </c>
      <c r="Q54" s="20">
        <v>0</v>
      </c>
      <c r="R54" s="20">
        <v>1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1</v>
      </c>
      <c r="Z54" s="20">
        <v>0</v>
      </c>
      <c r="AA54" s="20">
        <v>0</v>
      </c>
      <c r="AB54" s="20">
        <v>0</v>
      </c>
      <c r="AC54" s="21">
        <v>1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1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1</v>
      </c>
      <c r="BA54" s="22">
        <v>16</v>
      </c>
      <c r="BB54" s="10"/>
      <c r="BC54" s="89" t="e">
        <f>BA54-#REF!</f>
        <v>#REF!</v>
      </c>
    </row>
    <row r="55" spans="1:55" ht="21.95" customHeight="1" x14ac:dyDescent="0.55000000000000004">
      <c r="A55" s="18">
        <v>43</v>
      </c>
      <c r="B55" s="128" t="s">
        <v>393</v>
      </c>
      <c r="C55" s="19" t="s">
        <v>394</v>
      </c>
      <c r="D55" s="19" t="s">
        <v>303</v>
      </c>
      <c r="E55" s="68">
        <v>1</v>
      </c>
      <c r="F55" s="21">
        <v>0</v>
      </c>
      <c r="G55" s="21">
        <v>1</v>
      </c>
      <c r="H55" s="21">
        <v>3</v>
      </c>
      <c r="I55" s="20">
        <v>1</v>
      </c>
      <c r="J55" s="20">
        <v>0</v>
      </c>
      <c r="K55" s="20">
        <v>0</v>
      </c>
      <c r="L55" s="20">
        <v>0</v>
      </c>
      <c r="M55" s="21">
        <v>1</v>
      </c>
      <c r="N55" s="21">
        <v>0</v>
      </c>
      <c r="O55" s="21">
        <v>0</v>
      </c>
      <c r="P55" s="20">
        <v>1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1">
        <v>1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2">
        <f t="shared" ref="BA55" si="0">SUM(E55:AZ55)</f>
        <v>9</v>
      </c>
      <c r="BB55" s="10"/>
      <c r="BC55" s="89" t="e">
        <f>BA55-#REF!</f>
        <v>#REF!</v>
      </c>
    </row>
    <row r="56" spans="1:55" ht="21.95" customHeight="1" x14ac:dyDescent="0.55000000000000004">
      <c r="A56" s="18">
        <v>44</v>
      </c>
      <c r="B56" s="128" t="s">
        <v>564</v>
      </c>
      <c r="C56" s="19" t="s">
        <v>565</v>
      </c>
      <c r="D56" s="19" t="s">
        <v>303</v>
      </c>
      <c r="E56" s="68">
        <v>1</v>
      </c>
      <c r="F56" s="21">
        <v>2</v>
      </c>
      <c r="G56" s="21">
        <v>6</v>
      </c>
      <c r="H56" s="21">
        <v>3</v>
      </c>
      <c r="I56" s="20">
        <v>3</v>
      </c>
      <c r="J56" s="20">
        <v>3</v>
      </c>
      <c r="K56" s="20">
        <v>2</v>
      </c>
      <c r="L56" s="20">
        <v>0</v>
      </c>
      <c r="M56" s="21">
        <v>0</v>
      </c>
      <c r="N56" s="21">
        <v>0</v>
      </c>
      <c r="O56" s="21">
        <v>1</v>
      </c>
      <c r="P56" s="20">
        <v>2</v>
      </c>
      <c r="Q56" s="20">
        <v>1</v>
      </c>
      <c r="R56" s="20">
        <v>1</v>
      </c>
      <c r="S56" s="20">
        <v>0</v>
      </c>
      <c r="T56" s="20">
        <v>0</v>
      </c>
      <c r="U56" s="20">
        <v>0</v>
      </c>
      <c r="V56" s="20">
        <v>1</v>
      </c>
      <c r="W56" s="20">
        <v>0</v>
      </c>
      <c r="X56" s="20">
        <v>1</v>
      </c>
      <c r="Y56" s="20">
        <v>1</v>
      </c>
      <c r="Z56" s="20">
        <v>0</v>
      </c>
      <c r="AA56" s="20">
        <v>0</v>
      </c>
      <c r="AB56" s="20">
        <v>0</v>
      </c>
      <c r="AC56" s="21">
        <v>5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3</v>
      </c>
      <c r="AW56" s="21">
        <v>1</v>
      </c>
      <c r="AX56" s="21">
        <v>0</v>
      </c>
      <c r="AY56" s="21">
        <v>0</v>
      </c>
      <c r="AZ56" s="21">
        <v>1</v>
      </c>
      <c r="BA56" s="22">
        <v>38</v>
      </c>
      <c r="BB56" s="10"/>
      <c r="BC56" s="89" t="e">
        <f>BA56-#REF!</f>
        <v>#REF!</v>
      </c>
    </row>
    <row r="57" spans="1:55" ht="21.95" customHeight="1" x14ac:dyDescent="0.55000000000000004">
      <c r="A57" s="18">
        <v>45</v>
      </c>
      <c r="B57" s="128" t="s">
        <v>395</v>
      </c>
      <c r="C57" s="19" t="s">
        <v>396</v>
      </c>
      <c r="D57" s="19" t="s">
        <v>303</v>
      </c>
      <c r="E57" s="68">
        <v>1</v>
      </c>
      <c r="F57" s="21">
        <v>0</v>
      </c>
      <c r="G57" s="21">
        <v>1</v>
      </c>
      <c r="H57" s="21">
        <v>3</v>
      </c>
      <c r="I57" s="20">
        <v>1</v>
      </c>
      <c r="J57" s="20">
        <v>0</v>
      </c>
      <c r="K57" s="20">
        <v>1</v>
      </c>
      <c r="L57" s="20">
        <v>1</v>
      </c>
      <c r="M57" s="21">
        <v>0</v>
      </c>
      <c r="N57" s="21">
        <v>0</v>
      </c>
      <c r="O57" s="21">
        <v>0</v>
      </c>
      <c r="P57" s="20">
        <v>0</v>
      </c>
      <c r="Q57" s="20">
        <v>1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1</v>
      </c>
      <c r="AW57" s="21">
        <v>0</v>
      </c>
      <c r="AX57" s="21">
        <v>0</v>
      </c>
      <c r="AY57" s="21">
        <v>0</v>
      </c>
      <c r="AZ57" s="21">
        <v>1</v>
      </c>
      <c r="BA57" s="22">
        <v>11</v>
      </c>
      <c r="BB57" s="10"/>
      <c r="BC57" s="89" t="e">
        <f>BA57-#REF!</f>
        <v>#REF!</v>
      </c>
    </row>
    <row r="58" spans="1:55" ht="21.95" customHeight="1" x14ac:dyDescent="0.55000000000000004">
      <c r="A58" s="18">
        <v>46</v>
      </c>
      <c r="B58" s="128" t="s">
        <v>397</v>
      </c>
      <c r="C58" s="19" t="s">
        <v>398</v>
      </c>
      <c r="D58" s="19" t="s">
        <v>303</v>
      </c>
      <c r="E58" s="68">
        <v>1</v>
      </c>
      <c r="F58" s="21">
        <v>0</v>
      </c>
      <c r="G58" s="21">
        <v>3</v>
      </c>
      <c r="H58" s="21">
        <v>1</v>
      </c>
      <c r="I58" s="20">
        <v>3</v>
      </c>
      <c r="J58" s="20">
        <v>0</v>
      </c>
      <c r="K58" s="20">
        <v>1</v>
      </c>
      <c r="L58" s="20">
        <v>0</v>
      </c>
      <c r="M58" s="21">
        <v>0</v>
      </c>
      <c r="N58" s="21">
        <v>0</v>
      </c>
      <c r="O58" s="21">
        <v>0</v>
      </c>
      <c r="P58" s="20">
        <v>2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1">
        <v>1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2">
        <v>12</v>
      </c>
      <c r="BB58" s="10"/>
      <c r="BC58" s="89" t="e">
        <f>BA58-#REF!</f>
        <v>#REF!</v>
      </c>
    </row>
    <row r="59" spans="1:55" ht="21.95" customHeight="1" x14ac:dyDescent="0.55000000000000004">
      <c r="A59" s="18">
        <v>47</v>
      </c>
      <c r="B59" s="128" t="s">
        <v>566</v>
      </c>
      <c r="C59" s="19" t="s">
        <v>590</v>
      </c>
      <c r="D59" s="19" t="s">
        <v>303</v>
      </c>
      <c r="E59" s="68">
        <v>1</v>
      </c>
      <c r="F59" s="21">
        <v>1</v>
      </c>
      <c r="G59" s="21">
        <v>3</v>
      </c>
      <c r="H59" s="21">
        <v>0</v>
      </c>
      <c r="I59" s="20">
        <v>3</v>
      </c>
      <c r="J59" s="20">
        <v>3</v>
      </c>
      <c r="K59" s="20">
        <v>1</v>
      </c>
      <c r="L59" s="20">
        <v>0</v>
      </c>
      <c r="M59" s="21">
        <v>0</v>
      </c>
      <c r="N59" s="21">
        <v>0</v>
      </c>
      <c r="O59" s="21">
        <v>1</v>
      </c>
      <c r="P59" s="20">
        <v>1</v>
      </c>
      <c r="Q59" s="20">
        <v>0</v>
      </c>
      <c r="R59" s="20">
        <v>1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1</v>
      </c>
      <c r="Z59" s="20">
        <v>0</v>
      </c>
      <c r="AA59" s="20">
        <v>0</v>
      </c>
      <c r="AB59" s="20">
        <v>0</v>
      </c>
      <c r="AC59" s="21">
        <v>2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1</v>
      </c>
      <c r="AT59" s="21">
        <v>0</v>
      </c>
      <c r="AU59" s="21">
        <v>0</v>
      </c>
      <c r="AV59" s="21">
        <v>1</v>
      </c>
      <c r="AW59" s="21">
        <v>0</v>
      </c>
      <c r="AX59" s="21">
        <v>0</v>
      </c>
      <c r="AY59" s="21">
        <v>0</v>
      </c>
      <c r="AZ59" s="21">
        <v>0</v>
      </c>
      <c r="BA59" s="22">
        <v>20</v>
      </c>
      <c r="BB59" s="10"/>
      <c r="BC59" s="89" t="e">
        <f>BA59-#REF!</f>
        <v>#REF!</v>
      </c>
    </row>
    <row r="60" spans="1:55" ht="21.95" customHeight="1" x14ac:dyDescent="0.55000000000000004">
      <c r="A60" s="18">
        <v>48</v>
      </c>
      <c r="B60" s="128" t="s">
        <v>400</v>
      </c>
      <c r="C60" s="19" t="s">
        <v>401</v>
      </c>
      <c r="D60" s="19" t="s">
        <v>303</v>
      </c>
      <c r="E60" s="68">
        <v>1</v>
      </c>
      <c r="F60" s="21">
        <v>0</v>
      </c>
      <c r="G60" s="21">
        <v>1</v>
      </c>
      <c r="H60" s="21">
        <v>1</v>
      </c>
      <c r="I60" s="20">
        <v>4</v>
      </c>
      <c r="J60" s="20">
        <v>1</v>
      </c>
      <c r="K60" s="20">
        <v>1</v>
      </c>
      <c r="L60" s="20">
        <v>0</v>
      </c>
      <c r="M60" s="21">
        <v>0</v>
      </c>
      <c r="N60" s="21">
        <v>0</v>
      </c>
      <c r="O60" s="21">
        <v>2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1">
        <v>1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1</v>
      </c>
      <c r="AW60" s="21">
        <v>0</v>
      </c>
      <c r="AX60" s="21">
        <v>0</v>
      </c>
      <c r="AY60" s="21">
        <v>0</v>
      </c>
      <c r="AZ60" s="21">
        <v>0</v>
      </c>
      <c r="BA60" s="22">
        <v>13</v>
      </c>
      <c r="BB60" s="10"/>
      <c r="BC60" s="89" t="e">
        <f>BA60-#REF!</f>
        <v>#REF!</v>
      </c>
    </row>
    <row r="61" spans="1:55" ht="21.95" customHeight="1" x14ac:dyDescent="0.55000000000000004">
      <c r="A61" s="18">
        <v>49</v>
      </c>
      <c r="B61" s="128" t="s">
        <v>402</v>
      </c>
      <c r="C61" s="19" t="s">
        <v>403</v>
      </c>
      <c r="D61" s="19" t="s">
        <v>303</v>
      </c>
      <c r="E61" s="68">
        <v>1</v>
      </c>
      <c r="F61" s="21">
        <v>0</v>
      </c>
      <c r="G61" s="21">
        <v>0</v>
      </c>
      <c r="H61" s="21">
        <v>0</v>
      </c>
      <c r="I61" s="20">
        <v>1</v>
      </c>
      <c r="J61" s="20">
        <v>0</v>
      </c>
      <c r="K61" s="20">
        <v>0</v>
      </c>
      <c r="L61" s="20">
        <v>0</v>
      </c>
      <c r="M61" s="21">
        <v>0</v>
      </c>
      <c r="N61" s="21">
        <v>0</v>
      </c>
      <c r="O61" s="21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2">
        <v>2</v>
      </c>
      <c r="BB61" s="10"/>
      <c r="BC61" s="89" t="e">
        <f>BA61-#REF!</f>
        <v>#REF!</v>
      </c>
    </row>
    <row r="62" spans="1:55" ht="21.95" customHeight="1" x14ac:dyDescent="0.55000000000000004">
      <c r="A62" s="18">
        <v>50</v>
      </c>
      <c r="B62" s="128" t="s">
        <v>404</v>
      </c>
      <c r="C62" s="19" t="s">
        <v>405</v>
      </c>
      <c r="D62" s="19" t="s">
        <v>303</v>
      </c>
      <c r="E62" s="68">
        <v>1</v>
      </c>
      <c r="F62" s="21">
        <v>0</v>
      </c>
      <c r="G62" s="21">
        <v>0</v>
      </c>
      <c r="H62" s="21">
        <v>1</v>
      </c>
      <c r="I62" s="20">
        <v>0</v>
      </c>
      <c r="J62" s="20">
        <v>1</v>
      </c>
      <c r="K62" s="20">
        <v>0</v>
      </c>
      <c r="L62" s="20">
        <v>0</v>
      </c>
      <c r="M62" s="21">
        <v>0</v>
      </c>
      <c r="N62" s="21">
        <v>0</v>
      </c>
      <c r="O62" s="21">
        <v>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1">
        <v>1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2">
        <v>5</v>
      </c>
      <c r="BB62" s="10"/>
      <c r="BC62" s="89" t="e">
        <f>BA62-#REF!</f>
        <v>#REF!</v>
      </c>
    </row>
    <row r="63" spans="1:55" ht="21.95" customHeight="1" x14ac:dyDescent="0.55000000000000004">
      <c r="A63" s="18">
        <v>51</v>
      </c>
      <c r="B63" s="128" t="s">
        <v>406</v>
      </c>
      <c r="C63" s="19" t="s">
        <v>407</v>
      </c>
      <c r="D63" s="19" t="s">
        <v>303</v>
      </c>
      <c r="E63" s="68">
        <v>1</v>
      </c>
      <c r="F63" s="21">
        <v>0</v>
      </c>
      <c r="G63" s="21">
        <v>0</v>
      </c>
      <c r="H63" s="21">
        <v>1</v>
      </c>
      <c r="I63" s="20">
        <v>1</v>
      </c>
      <c r="J63" s="20">
        <v>1</v>
      </c>
      <c r="K63" s="20">
        <v>0</v>
      </c>
      <c r="L63" s="20">
        <v>0</v>
      </c>
      <c r="M63" s="21">
        <v>1</v>
      </c>
      <c r="N63" s="21">
        <v>0</v>
      </c>
      <c r="O63" s="21">
        <v>0</v>
      </c>
      <c r="P63" s="20">
        <v>0</v>
      </c>
      <c r="Q63" s="20">
        <v>1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1">
        <v>1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2">
        <v>7</v>
      </c>
      <c r="BB63" s="10"/>
      <c r="BC63" s="89" t="e">
        <f>BA63-#REF!</f>
        <v>#REF!</v>
      </c>
    </row>
    <row r="64" spans="1:55" ht="21.95" customHeight="1" x14ac:dyDescent="0.55000000000000004">
      <c r="A64" s="18">
        <v>52</v>
      </c>
      <c r="B64" s="128" t="s">
        <v>408</v>
      </c>
      <c r="C64" s="19" t="s">
        <v>409</v>
      </c>
      <c r="D64" s="19" t="s">
        <v>303</v>
      </c>
      <c r="E64" s="68">
        <v>1</v>
      </c>
      <c r="F64" s="21">
        <v>0</v>
      </c>
      <c r="G64" s="21">
        <v>0</v>
      </c>
      <c r="H64" s="21">
        <v>2</v>
      </c>
      <c r="I64" s="20">
        <v>1</v>
      </c>
      <c r="J64" s="20">
        <v>1</v>
      </c>
      <c r="K64" s="20">
        <v>1</v>
      </c>
      <c r="L64" s="20">
        <v>0</v>
      </c>
      <c r="M64" s="21">
        <v>1</v>
      </c>
      <c r="N64" s="21">
        <v>0</v>
      </c>
      <c r="O64" s="21">
        <v>1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1">
        <v>1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1">
        <v>0</v>
      </c>
      <c r="AV64" s="21">
        <v>1</v>
      </c>
      <c r="AW64" s="21">
        <v>0</v>
      </c>
      <c r="AX64" s="21">
        <v>0</v>
      </c>
      <c r="AY64" s="21">
        <v>0</v>
      </c>
      <c r="AZ64" s="21">
        <v>0</v>
      </c>
      <c r="BA64" s="22">
        <v>10</v>
      </c>
      <c r="BB64" s="10"/>
      <c r="BC64" s="89" t="e">
        <f>BA64-#REF!</f>
        <v>#REF!</v>
      </c>
    </row>
    <row r="65" spans="1:55" ht="21.95" customHeight="1" x14ac:dyDescent="0.55000000000000004">
      <c r="A65" s="18">
        <v>53</v>
      </c>
      <c r="B65" s="128" t="s">
        <v>306</v>
      </c>
      <c r="C65" s="19" t="s">
        <v>410</v>
      </c>
      <c r="D65" s="19" t="s">
        <v>303</v>
      </c>
      <c r="E65" s="68">
        <v>0</v>
      </c>
      <c r="F65" s="21">
        <v>0</v>
      </c>
      <c r="G65" s="21">
        <v>0</v>
      </c>
      <c r="H65" s="21">
        <v>1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  <c r="N65" s="21">
        <v>0</v>
      </c>
      <c r="O65" s="21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1</v>
      </c>
      <c r="AY65" s="21">
        <v>0</v>
      </c>
      <c r="AZ65" s="21">
        <v>0</v>
      </c>
      <c r="BA65" s="22">
        <v>2</v>
      </c>
      <c r="BB65" s="10"/>
      <c r="BC65" s="89" t="e">
        <f>BA65-#REF!</f>
        <v>#REF!</v>
      </c>
    </row>
    <row r="66" spans="1:55" ht="21.95" customHeight="1" x14ac:dyDescent="0.55000000000000004">
      <c r="A66" s="18">
        <v>54</v>
      </c>
      <c r="B66" s="128" t="s">
        <v>567</v>
      </c>
      <c r="C66" s="19" t="s">
        <v>568</v>
      </c>
      <c r="D66" s="19" t="s">
        <v>303</v>
      </c>
      <c r="E66" s="68">
        <v>1</v>
      </c>
      <c r="F66" s="21">
        <v>1</v>
      </c>
      <c r="G66" s="21">
        <v>0</v>
      </c>
      <c r="H66" s="21">
        <v>4</v>
      </c>
      <c r="I66" s="20">
        <v>2</v>
      </c>
      <c r="J66" s="20">
        <v>1</v>
      </c>
      <c r="K66" s="20">
        <v>3</v>
      </c>
      <c r="L66" s="20">
        <v>0</v>
      </c>
      <c r="M66" s="21">
        <v>0</v>
      </c>
      <c r="N66" s="21">
        <v>0</v>
      </c>
      <c r="O66" s="21">
        <v>3</v>
      </c>
      <c r="P66" s="20">
        <v>0</v>
      </c>
      <c r="Q66" s="20">
        <v>1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1</v>
      </c>
      <c r="Z66" s="20">
        <v>0</v>
      </c>
      <c r="AA66" s="20">
        <v>0</v>
      </c>
      <c r="AB66" s="20">
        <v>0</v>
      </c>
      <c r="AC66" s="21">
        <v>2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1</v>
      </c>
      <c r="AR66" s="21">
        <v>1</v>
      </c>
      <c r="AS66" s="21">
        <v>0</v>
      </c>
      <c r="AT66" s="21">
        <v>0</v>
      </c>
      <c r="AU66" s="21">
        <v>0</v>
      </c>
      <c r="AV66" s="21">
        <v>1</v>
      </c>
      <c r="AW66" s="21">
        <v>0</v>
      </c>
      <c r="AX66" s="21">
        <v>0</v>
      </c>
      <c r="AY66" s="21">
        <v>0</v>
      </c>
      <c r="AZ66" s="21">
        <v>0</v>
      </c>
      <c r="BA66" s="22">
        <v>22</v>
      </c>
      <c r="BB66" s="10"/>
      <c r="BC66" s="89" t="e">
        <f>BA66-#REF!</f>
        <v>#REF!</v>
      </c>
    </row>
    <row r="67" spans="1:55" ht="21.95" customHeight="1" x14ac:dyDescent="0.55000000000000004">
      <c r="A67" s="18">
        <v>55</v>
      </c>
      <c r="B67" s="128" t="s">
        <v>411</v>
      </c>
      <c r="C67" s="19" t="s">
        <v>412</v>
      </c>
      <c r="D67" s="19" t="s">
        <v>303</v>
      </c>
      <c r="E67" s="68">
        <v>1</v>
      </c>
      <c r="F67" s="21">
        <v>0</v>
      </c>
      <c r="G67" s="21">
        <v>1</v>
      </c>
      <c r="H67" s="21">
        <v>1</v>
      </c>
      <c r="I67" s="20">
        <v>1</v>
      </c>
      <c r="J67" s="20">
        <v>1</v>
      </c>
      <c r="K67" s="20">
        <v>1</v>
      </c>
      <c r="L67" s="20">
        <v>0</v>
      </c>
      <c r="M67" s="21">
        <v>0</v>
      </c>
      <c r="N67" s="21">
        <v>0</v>
      </c>
      <c r="O67" s="21">
        <v>1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1</v>
      </c>
      <c r="Z67" s="20">
        <v>0</v>
      </c>
      <c r="AA67" s="20">
        <v>0</v>
      </c>
      <c r="AB67" s="20">
        <v>0</v>
      </c>
      <c r="AC67" s="21">
        <v>2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1</v>
      </c>
      <c r="BA67" s="22">
        <v>11</v>
      </c>
      <c r="BB67" s="10"/>
      <c r="BC67" s="89" t="e">
        <f>BA67-#REF!</f>
        <v>#REF!</v>
      </c>
    </row>
    <row r="68" spans="1:55" ht="21.95" customHeight="1" x14ac:dyDescent="0.55000000000000004">
      <c r="A68" s="18">
        <v>56</v>
      </c>
      <c r="B68" s="128" t="s">
        <v>414</v>
      </c>
      <c r="C68" s="19" t="s">
        <v>415</v>
      </c>
      <c r="D68" s="19" t="s">
        <v>303</v>
      </c>
      <c r="E68" s="68">
        <v>1</v>
      </c>
      <c r="F68" s="21">
        <v>0</v>
      </c>
      <c r="G68" s="21">
        <v>1</v>
      </c>
      <c r="H68" s="21">
        <v>2</v>
      </c>
      <c r="I68" s="20">
        <v>1</v>
      </c>
      <c r="J68" s="20">
        <v>1</v>
      </c>
      <c r="K68" s="20">
        <v>1</v>
      </c>
      <c r="L68" s="20">
        <v>0</v>
      </c>
      <c r="M68" s="21">
        <v>1</v>
      </c>
      <c r="N68" s="21">
        <v>0</v>
      </c>
      <c r="O68" s="21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1">
        <v>2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1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2">
        <v>11</v>
      </c>
      <c r="BB68" s="10"/>
      <c r="BC68" s="89" t="e">
        <f>BA68-#REF!</f>
        <v>#REF!</v>
      </c>
    </row>
    <row r="69" spans="1:55" ht="21.95" customHeight="1" x14ac:dyDescent="0.55000000000000004">
      <c r="A69" s="18">
        <v>57</v>
      </c>
      <c r="B69" s="128" t="s">
        <v>417</v>
      </c>
      <c r="C69" s="19" t="s">
        <v>418</v>
      </c>
      <c r="D69" s="19" t="s">
        <v>303</v>
      </c>
      <c r="E69" s="68">
        <v>1</v>
      </c>
      <c r="F69" s="21">
        <v>0</v>
      </c>
      <c r="G69" s="21">
        <v>1</v>
      </c>
      <c r="H69" s="21">
        <v>0</v>
      </c>
      <c r="I69" s="20">
        <v>1</v>
      </c>
      <c r="J69" s="20">
        <v>1</v>
      </c>
      <c r="K69" s="20">
        <v>0</v>
      </c>
      <c r="L69" s="20">
        <v>0</v>
      </c>
      <c r="M69" s="21">
        <v>0</v>
      </c>
      <c r="N69" s="21">
        <v>0</v>
      </c>
      <c r="O69" s="21">
        <v>1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1">
        <v>1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2">
        <v>6</v>
      </c>
      <c r="BB69" s="10"/>
      <c r="BC69" s="89" t="e">
        <f>BA69-#REF!</f>
        <v>#REF!</v>
      </c>
    </row>
    <row r="70" spans="1:55" ht="21.95" customHeight="1" x14ac:dyDescent="0.55000000000000004">
      <c r="A70" s="18">
        <v>58</v>
      </c>
      <c r="B70" s="128" t="s">
        <v>569</v>
      </c>
      <c r="C70" s="19" t="s">
        <v>570</v>
      </c>
      <c r="D70" s="19" t="s">
        <v>303</v>
      </c>
      <c r="E70" s="68">
        <v>1</v>
      </c>
      <c r="F70" s="21">
        <v>0</v>
      </c>
      <c r="G70" s="21">
        <v>1</v>
      </c>
      <c r="H70" s="21">
        <v>1</v>
      </c>
      <c r="I70" s="20">
        <v>0</v>
      </c>
      <c r="J70" s="20">
        <v>0</v>
      </c>
      <c r="K70" s="20">
        <v>0</v>
      </c>
      <c r="L70" s="20">
        <v>0</v>
      </c>
      <c r="M70" s="21">
        <v>0</v>
      </c>
      <c r="N70" s="21">
        <v>0</v>
      </c>
      <c r="O70" s="21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2">
        <v>3</v>
      </c>
      <c r="BB70" s="10"/>
      <c r="BC70" s="89" t="e">
        <f>BA70-#REF!</f>
        <v>#REF!</v>
      </c>
    </row>
    <row r="71" spans="1:55" ht="21.95" customHeight="1" x14ac:dyDescent="0.55000000000000004">
      <c r="A71" s="18">
        <v>59</v>
      </c>
      <c r="B71" s="128" t="s">
        <v>419</v>
      </c>
      <c r="C71" s="19" t="s">
        <v>420</v>
      </c>
      <c r="D71" s="19" t="s">
        <v>303</v>
      </c>
      <c r="E71" s="68">
        <v>1</v>
      </c>
      <c r="F71" s="21">
        <v>0</v>
      </c>
      <c r="G71" s="21">
        <v>1</v>
      </c>
      <c r="H71" s="21">
        <v>1</v>
      </c>
      <c r="I71" s="20">
        <v>2</v>
      </c>
      <c r="J71" s="20">
        <v>1</v>
      </c>
      <c r="K71" s="20">
        <v>1</v>
      </c>
      <c r="L71" s="20">
        <v>0</v>
      </c>
      <c r="M71" s="21">
        <v>0</v>
      </c>
      <c r="N71" s="21">
        <v>0</v>
      </c>
      <c r="O71" s="21">
        <v>0</v>
      </c>
      <c r="P71" s="20">
        <v>0</v>
      </c>
      <c r="Q71" s="20">
        <v>1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1">
        <v>1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1</v>
      </c>
      <c r="AW71" s="21">
        <v>0</v>
      </c>
      <c r="AX71" s="21">
        <v>0</v>
      </c>
      <c r="AY71" s="21">
        <v>0</v>
      </c>
      <c r="AZ71" s="21">
        <v>1</v>
      </c>
      <c r="BA71" s="22">
        <v>11</v>
      </c>
      <c r="BB71" s="10"/>
      <c r="BC71" s="89" t="e">
        <f>BA71-#REF!</f>
        <v>#REF!</v>
      </c>
    </row>
    <row r="72" spans="1:55" ht="21.95" customHeight="1" x14ac:dyDescent="0.55000000000000004">
      <c r="A72" s="18">
        <v>60</v>
      </c>
      <c r="B72" s="128" t="s">
        <v>421</v>
      </c>
      <c r="C72" s="19" t="s">
        <v>422</v>
      </c>
      <c r="D72" s="19" t="s">
        <v>303</v>
      </c>
      <c r="E72" s="68">
        <v>1</v>
      </c>
      <c r="F72" s="21">
        <v>0</v>
      </c>
      <c r="G72" s="21">
        <v>1</v>
      </c>
      <c r="H72" s="21">
        <v>3</v>
      </c>
      <c r="I72" s="20">
        <v>1</v>
      </c>
      <c r="J72" s="20">
        <v>0</v>
      </c>
      <c r="K72" s="20">
        <v>1</v>
      </c>
      <c r="L72" s="20">
        <v>0</v>
      </c>
      <c r="M72" s="21">
        <v>0</v>
      </c>
      <c r="N72" s="21">
        <v>0</v>
      </c>
      <c r="O72" s="21">
        <v>2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1">
        <v>1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1</v>
      </c>
      <c r="AP72" s="21">
        <v>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  <c r="AY72" s="21">
        <v>0</v>
      </c>
      <c r="AZ72" s="21">
        <v>1</v>
      </c>
      <c r="BA72" s="22">
        <v>12</v>
      </c>
      <c r="BB72" s="10"/>
      <c r="BC72" s="89" t="e">
        <f>BA72-#REF!</f>
        <v>#REF!</v>
      </c>
    </row>
    <row r="73" spans="1:55" ht="21.95" customHeight="1" x14ac:dyDescent="0.55000000000000004">
      <c r="A73" s="18">
        <v>61</v>
      </c>
      <c r="B73" s="128" t="s">
        <v>424</v>
      </c>
      <c r="C73" s="19" t="s">
        <v>425</v>
      </c>
      <c r="D73" s="19" t="s">
        <v>303</v>
      </c>
      <c r="E73" s="68">
        <v>1</v>
      </c>
      <c r="F73" s="21">
        <v>1</v>
      </c>
      <c r="G73" s="21">
        <v>3</v>
      </c>
      <c r="H73" s="21">
        <v>2</v>
      </c>
      <c r="I73" s="20">
        <v>2</v>
      </c>
      <c r="J73" s="20">
        <v>1</v>
      </c>
      <c r="K73" s="20">
        <v>0</v>
      </c>
      <c r="L73" s="20">
        <v>0</v>
      </c>
      <c r="M73" s="21">
        <v>0</v>
      </c>
      <c r="N73" s="21">
        <v>0</v>
      </c>
      <c r="O73" s="21">
        <v>2</v>
      </c>
      <c r="P73" s="20">
        <v>0</v>
      </c>
      <c r="Q73" s="20">
        <v>1</v>
      </c>
      <c r="R73" s="20">
        <v>0</v>
      </c>
      <c r="S73" s="20">
        <v>0</v>
      </c>
      <c r="T73" s="20">
        <v>1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1">
        <v>3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2</v>
      </c>
      <c r="AS73" s="21">
        <v>0</v>
      </c>
      <c r="AT73" s="21">
        <v>0</v>
      </c>
      <c r="AU73" s="21">
        <v>0</v>
      </c>
      <c r="AV73" s="21">
        <v>5</v>
      </c>
      <c r="AW73" s="21">
        <v>0</v>
      </c>
      <c r="AX73" s="21">
        <v>0</v>
      </c>
      <c r="AY73" s="21">
        <v>0</v>
      </c>
      <c r="AZ73" s="21">
        <v>1</v>
      </c>
      <c r="BA73" s="22">
        <v>25</v>
      </c>
      <c r="BB73" s="10"/>
      <c r="BC73" s="89" t="e">
        <f>BA73-#REF!</f>
        <v>#REF!</v>
      </c>
    </row>
    <row r="74" spans="1:55" ht="21.95" customHeight="1" x14ac:dyDescent="0.55000000000000004">
      <c r="A74" s="18">
        <v>62</v>
      </c>
      <c r="B74" s="128" t="s">
        <v>427</v>
      </c>
      <c r="C74" s="19" t="s">
        <v>428</v>
      </c>
      <c r="D74" s="19" t="s">
        <v>303</v>
      </c>
      <c r="E74" s="68">
        <v>1</v>
      </c>
      <c r="F74" s="21">
        <v>0</v>
      </c>
      <c r="G74" s="21">
        <v>1</v>
      </c>
      <c r="H74" s="21">
        <v>0</v>
      </c>
      <c r="I74" s="20">
        <v>1</v>
      </c>
      <c r="J74" s="20">
        <v>1</v>
      </c>
      <c r="K74" s="20">
        <v>1</v>
      </c>
      <c r="L74" s="20">
        <v>0</v>
      </c>
      <c r="M74" s="21">
        <v>0</v>
      </c>
      <c r="N74" s="21">
        <v>0</v>
      </c>
      <c r="O74" s="21">
        <v>0</v>
      </c>
      <c r="P74" s="20">
        <v>0</v>
      </c>
      <c r="Q74" s="20">
        <v>1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1</v>
      </c>
      <c r="AB74" s="20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2">
        <v>7</v>
      </c>
      <c r="BB74" s="10"/>
      <c r="BC74" s="89" t="e">
        <f>BA74-#REF!</f>
        <v>#REF!</v>
      </c>
    </row>
    <row r="75" spans="1:55" ht="21.95" customHeight="1" x14ac:dyDescent="0.55000000000000004">
      <c r="A75" s="18">
        <v>63</v>
      </c>
      <c r="B75" s="128" t="s">
        <v>571</v>
      </c>
      <c r="C75" s="19" t="s">
        <v>572</v>
      </c>
      <c r="D75" s="19" t="s">
        <v>303</v>
      </c>
      <c r="E75" s="68">
        <v>1</v>
      </c>
      <c r="F75" s="21">
        <v>0</v>
      </c>
      <c r="G75" s="21">
        <v>1</v>
      </c>
      <c r="H75" s="21">
        <v>1</v>
      </c>
      <c r="I75" s="20">
        <v>1</v>
      </c>
      <c r="J75" s="20">
        <v>1</v>
      </c>
      <c r="K75" s="20">
        <v>0</v>
      </c>
      <c r="L75" s="20">
        <v>0</v>
      </c>
      <c r="M75" s="21">
        <v>1</v>
      </c>
      <c r="N75" s="21">
        <v>0</v>
      </c>
      <c r="O75" s="21">
        <v>1</v>
      </c>
      <c r="P75" s="20">
        <v>0</v>
      </c>
      <c r="Q75" s="20">
        <v>1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1">
        <v>1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1</v>
      </c>
      <c r="AW75" s="21">
        <v>0</v>
      </c>
      <c r="AX75" s="21">
        <v>0</v>
      </c>
      <c r="AY75" s="21">
        <v>0</v>
      </c>
      <c r="AZ75" s="21">
        <v>0</v>
      </c>
      <c r="BA75" s="22">
        <v>10</v>
      </c>
      <c r="BB75" s="10"/>
      <c r="BC75" s="89" t="e">
        <f>BA75-#REF!</f>
        <v>#REF!</v>
      </c>
    </row>
    <row r="76" spans="1:55" ht="21.95" customHeight="1" x14ac:dyDescent="0.55000000000000004">
      <c r="A76" s="18">
        <v>64</v>
      </c>
      <c r="B76" s="128" t="s">
        <v>429</v>
      </c>
      <c r="C76" s="19" t="s">
        <v>430</v>
      </c>
      <c r="D76" s="19" t="s">
        <v>303</v>
      </c>
      <c r="E76" s="68">
        <v>1</v>
      </c>
      <c r="F76" s="21">
        <v>0</v>
      </c>
      <c r="G76" s="21">
        <v>0</v>
      </c>
      <c r="H76" s="21">
        <v>1</v>
      </c>
      <c r="I76" s="20">
        <v>0</v>
      </c>
      <c r="J76" s="20">
        <v>0</v>
      </c>
      <c r="K76" s="20">
        <v>0</v>
      </c>
      <c r="L76" s="20">
        <v>0</v>
      </c>
      <c r="M76" s="21">
        <v>0</v>
      </c>
      <c r="N76" s="21">
        <v>0</v>
      </c>
      <c r="O76" s="21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1">
        <v>1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1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/>
      <c r="BA76" s="22">
        <v>4</v>
      </c>
      <c r="BB76" s="10"/>
      <c r="BC76" s="89" t="e">
        <f>BA76-#REF!</f>
        <v>#REF!</v>
      </c>
    </row>
    <row r="77" spans="1:55" ht="21.95" customHeight="1" x14ac:dyDescent="0.55000000000000004">
      <c r="A77" s="18">
        <v>65</v>
      </c>
      <c r="B77" s="128" t="s">
        <v>431</v>
      </c>
      <c r="C77" s="19" t="s">
        <v>432</v>
      </c>
      <c r="D77" s="19" t="s">
        <v>303</v>
      </c>
      <c r="E77" s="68">
        <v>1</v>
      </c>
      <c r="F77" s="21">
        <v>0</v>
      </c>
      <c r="G77" s="21">
        <v>1</v>
      </c>
      <c r="H77" s="21">
        <v>0</v>
      </c>
      <c r="I77" s="20">
        <v>1</v>
      </c>
      <c r="J77" s="20">
        <v>1</v>
      </c>
      <c r="K77" s="20">
        <v>0</v>
      </c>
      <c r="L77" s="20">
        <v>0</v>
      </c>
      <c r="M77" s="21">
        <v>0</v>
      </c>
      <c r="N77" s="21">
        <v>0</v>
      </c>
      <c r="O77" s="21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1">
        <v>1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2">
        <v>5</v>
      </c>
      <c r="BB77" s="10"/>
      <c r="BC77" s="89" t="e">
        <f>BA77-#REF!</f>
        <v>#REF!</v>
      </c>
    </row>
    <row r="78" spans="1:55" ht="21.95" customHeight="1" x14ac:dyDescent="0.55000000000000004">
      <c r="A78" s="18">
        <v>66</v>
      </c>
      <c r="B78" s="128" t="s">
        <v>434</v>
      </c>
      <c r="C78" s="19" t="s">
        <v>435</v>
      </c>
      <c r="D78" s="19" t="s">
        <v>303</v>
      </c>
      <c r="E78" s="68">
        <v>1</v>
      </c>
      <c r="F78" s="21">
        <v>0</v>
      </c>
      <c r="G78" s="21">
        <v>0</v>
      </c>
      <c r="H78" s="21">
        <v>1</v>
      </c>
      <c r="I78" s="20">
        <v>1</v>
      </c>
      <c r="J78" s="20">
        <v>0</v>
      </c>
      <c r="K78" s="20">
        <v>0</v>
      </c>
      <c r="L78" s="20">
        <v>0</v>
      </c>
      <c r="M78" s="21">
        <v>0</v>
      </c>
      <c r="N78" s="21">
        <v>0</v>
      </c>
      <c r="O78" s="21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1</v>
      </c>
      <c r="Z78" s="20">
        <v>0</v>
      </c>
      <c r="AA78" s="20">
        <v>0</v>
      </c>
      <c r="AB78" s="20">
        <v>0</v>
      </c>
      <c r="AC78" s="21">
        <v>1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2">
        <v>5</v>
      </c>
      <c r="BB78" s="10"/>
      <c r="BC78" s="89" t="e">
        <f>BA78-#REF!</f>
        <v>#REF!</v>
      </c>
    </row>
    <row r="79" spans="1:55" ht="21.95" customHeight="1" x14ac:dyDescent="0.55000000000000004">
      <c r="A79" s="18">
        <v>67</v>
      </c>
      <c r="B79" s="128" t="s">
        <v>436</v>
      </c>
      <c r="C79" s="19" t="s">
        <v>437</v>
      </c>
      <c r="D79" s="19" t="s">
        <v>303</v>
      </c>
      <c r="E79" s="68">
        <v>1</v>
      </c>
      <c r="F79" s="21">
        <v>0</v>
      </c>
      <c r="G79" s="21">
        <v>3</v>
      </c>
      <c r="H79" s="21">
        <v>1</v>
      </c>
      <c r="I79" s="20">
        <v>1</v>
      </c>
      <c r="J79" s="20">
        <v>1</v>
      </c>
      <c r="K79" s="20">
        <v>1</v>
      </c>
      <c r="L79" s="20">
        <v>0</v>
      </c>
      <c r="M79" s="21">
        <v>1</v>
      </c>
      <c r="N79" s="21">
        <v>0</v>
      </c>
      <c r="O79" s="21">
        <v>1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1">
        <v>1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2">
        <v>11</v>
      </c>
      <c r="BB79" s="10"/>
      <c r="BC79" s="89" t="e">
        <f>BA79-#REF!</f>
        <v>#REF!</v>
      </c>
    </row>
    <row r="80" spans="1:55" ht="21.95" customHeight="1" x14ac:dyDescent="0.55000000000000004">
      <c r="A80" s="18">
        <v>68</v>
      </c>
      <c r="B80" s="128" t="s">
        <v>438</v>
      </c>
      <c r="C80" s="19" t="s">
        <v>439</v>
      </c>
      <c r="D80" s="19" t="s">
        <v>303</v>
      </c>
      <c r="E80" s="68">
        <v>1</v>
      </c>
      <c r="F80" s="21">
        <v>0</v>
      </c>
      <c r="G80" s="21">
        <v>0</v>
      </c>
      <c r="H80" s="21">
        <v>2</v>
      </c>
      <c r="I80" s="20">
        <v>1</v>
      </c>
      <c r="J80" s="20">
        <v>0</v>
      </c>
      <c r="K80" s="20">
        <v>0</v>
      </c>
      <c r="L80" s="20">
        <v>0</v>
      </c>
      <c r="M80" s="21">
        <v>0</v>
      </c>
      <c r="N80" s="21">
        <v>0</v>
      </c>
      <c r="O80" s="21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1">
        <v>1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2">
        <v>5</v>
      </c>
      <c r="BB80" s="10"/>
      <c r="BC80" s="89" t="e">
        <f>BA80-#REF!</f>
        <v>#REF!</v>
      </c>
    </row>
    <row r="81" spans="1:55" ht="21.95" customHeight="1" x14ac:dyDescent="0.55000000000000004">
      <c r="A81" s="18">
        <v>69</v>
      </c>
      <c r="B81" s="128" t="s">
        <v>441</v>
      </c>
      <c r="C81" s="19" t="s">
        <v>442</v>
      </c>
      <c r="D81" s="19" t="s">
        <v>303</v>
      </c>
      <c r="E81" s="68">
        <v>1</v>
      </c>
      <c r="F81" s="21">
        <v>0</v>
      </c>
      <c r="G81" s="21">
        <v>1</v>
      </c>
      <c r="H81" s="21">
        <v>1</v>
      </c>
      <c r="I81" s="20">
        <v>1</v>
      </c>
      <c r="J81" s="20">
        <v>0</v>
      </c>
      <c r="K81" s="20">
        <v>0</v>
      </c>
      <c r="L81" s="20">
        <v>0</v>
      </c>
      <c r="M81" s="21">
        <v>0</v>
      </c>
      <c r="N81" s="21">
        <v>0</v>
      </c>
      <c r="O81" s="21">
        <v>0</v>
      </c>
      <c r="P81" s="20">
        <v>1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1</v>
      </c>
      <c r="AB81" s="20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1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2">
        <v>7</v>
      </c>
      <c r="BB81" s="10"/>
      <c r="BC81" s="89" t="e">
        <f>BA81-#REF!</f>
        <v>#REF!</v>
      </c>
    </row>
    <row r="82" spans="1:55" ht="21.95" customHeight="1" x14ac:dyDescent="0.55000000000000004">
      <c r="A82" s="18">
        <v>70</v>
      </c>
      <c r="B82" s="128" t="s">
        <v>573</v>
      </c>
      <c r="C82" s="19" t="s">
        <v>574</v>
      </c>
      <c r="D82" s="19" t="s">
        <v>303</v>
      </c>
      <c r="E82" s="68">
        <v>0</v>
      </c>
      <c r="F82" s="21">
        <v>0</v>
      </c>
      <c r="G82" s="21">
        <v>1</v>
      </c>
      <c r="H82" s="21">
        <v>1</v>
      </c>
      <c r="I82" s="20">
        <v>1</v>
      </c>
      <c r="J82" s="20">
        <v>0</v>
      </c>
      <c r="K82" s="20">
        <v>0</v>
      </c>
      <c r="L82" s="20">
        <v>0</v>
      </c>
      <c r="M82" s="21">
        <v>0</v>
      </c>
      <c r="N82" s="21">
        <v>0</v>
      </c>
      <c r="O82" s="21">
        <v>1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1">
        <v>2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  <c r="AT82" s="21">
        <v>0</v>
      </c>
      <c r="AU82" s="21">
        <v>0</v>
      </c>
      <c r="AV82" s="21">
        <v>0</v>
      </c>
      <c r="AW82" s="21">
        <v>0</v>
      </c>
      <c r="AX82" s="21">
        <v>1</v>
      </c>
      <c r="AY82" s="21">
        <v>0</v>
      </c>
      <c r="AZ82" s="21">
        <v>0</v>
      </c>
      <c r="BA82" s="22">
        <v>7</v>
      </c>
      <c r="BB82" s="10"/>
      <c r="BC82" s="89" t="e">
        <f>BA82-#REF!</f>
        <v>#REF!</v>
      </c>
    </row>
    <row r="83" spans="1:55" ht="21.95" customHeight="1" x14ac:dyDescent="0.55000000000000004">
      <c r="A83" s="18">
        <v>71</v>
      </c>
      <c r="B83" s="128" t="s">
        <v>443</v>
      </c>
      <c r="C83" s="19" t="s">
        <v>444</v>
      </c>
      <c r="D83" s="19" t="s">
        <v>303</v>
      </c>
      <c r="E83" s="68">
        <v>1</v>
      </c>
      <c r="F83" s="21">
        <v>0</v>
      </c>
      <c r="G83" s="21">
        <v>0</v>
      </c>
      <c r="H83" s="21">
        <v>0</v>
      </c>
      <c r="I83" s="20">
        <v>0</v>
      </c>
      <c r="J83" s="20">
        <v>1</v>
      </c>
      <c r="K83" s="20">
        <v>1</v>
      </c>
      <c r="L83" s="20">
        <v>0</v>
      </c>
      <c r="M83" s="21">
        <v>0</v>
      </c>
      <c r="N83" s="21">
        <v>0</v>
      </c>
      <c r="O83" s="21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1">
        <v>1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2">
        <v>4</v>
      </c>
      <c r="BB83" s="10"/>
      <c r="BC83" s="89" t="e">
        <f>BA83-#REF!</f>
        <v>#REF!</v>
      </c>
    </row>
    <row r="84" spans="1:55" ht="21.95" customHeight="1" x14ac:dyDescent="0.55000000000000004">
      <c r="A84" s="18">
        <v>72</v>
      </c>
      <c r="B84" s="128" t="s">
        <v>575</v>
      </c>
      <c r="C84" s="19" t="s">
        <v>593</v>
      </c>
      <c r="D84" s="19" t="s">
        <v>303</v>
      </c>
      <c r="E84" s="68">
        <v>1</v>
      </c>
      <c r="F84" s="21">
        <v>0</v>
      </c>
      <c r="G84" s="21">
        <v>1</v>
      </c>
      <c r="H84" s="21">
        <v>2</v>
      </c>
      <c r="I84" s="20">
        <v>1</v>
      </c>
      <c r="J84" s="20">
        <v>1</v>
      </c>
      <c r="K84" s="20">
        <v>2</v>
      </c>
      <c r="L84" s="20">
        <v>0</v>
      </c>
      <c r="M84" s="21">
        <v>0</v>
      </c>
      <c r="N84" s="21">
        <v>0</v>
      </c>
      <c r="O84" s="21">
        <v>2</v>
      </c>
      <c r="P84" s="20">
        <v>0</v>
      </c>
      <c r="Q84" s="20">
        <v>1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3</v>
      </c>
      <c r="AA84" s="20">
        <v>0</v>
      </c>
      <c r="AB84" s="20">
        <v>0</v>
      </c>
      <c r="AC84" s="21">
        <v>2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21">
        <v>1</v>
      </c>
      <c r="AW84" s="21">
        <v>0</v>
      </c>
      <c r="AX84" s="21">
        <v>0</v>
      </c>
      <c r="AY84" s="21">
        <v>0</v>
      </c>
      <c r="AZ84" s="21">
        <v>0</v>
      </c>
      <c r="BA84" s="22">
        <v>17</v>
      </c>
      <c r="BB84" s="10"/>
      <c r="BC84" s="89" t="e">
        <f>BA84-#REF!</f>
        <v>#REF!</v>
      </c>
    </row>
    <row r="85" spans="1:55" ht="21.95" customHeight="1" x14ac:dyDescent="0.55000000000000004">
      <c r="A85" s="18">
        <v>73</v>
      </c>
      <c r="B85" s="128" t="s">
        <v>576</v>
      </c>
      <c r="C85" s="19" t="s">
        <v>594</v>
      </c>
      <c r="D85" s="19" t="s">
        <v>303</v>
      </c>
      <c r="E85" s="68">
        <v>1</v>
      </c>
      <c r="F85" s="21">
        <v>0</v>
      </c>
      <c r="G85" s="21">
        <v>0</v>
      </c>
      <c r="H85" s="21">
        <v>1</v>
      </c>
      <c r="I85" s="20">
        <v>0</v>
      </c>
      <c r="J85" s="20">
        <v>1</v>
      </c>
      <c r="K85" s="20">
        <v>0</v>
      </c>
      <c r="L85" s="20">
        <v>0</v>
      </c>
      <c r="M85" s="21">
        <v>0</v>
      </c>
      <c r="N85" s="21">
        <v>0</v>
      </c>
      <c r="O85" s="21">
        <v>1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1</v>
      </c>
      <c r="AS85" s="21">
        <v>0</v>
      </c>
      <c r="AT85" s="21">
        <v>1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2">
        <v>6</v>
      </c>
      <c r="BB85" s="10"/>
      <c r="BC85" s="89" t="e">
        <f>BA85-#REF!</f>
        <v>#REF!</v>
      </c>
    </row>
    <row r="86" spans="1:55" ht="21.95" customHeight="1" x14ac:dyDescent="0.55000000000000004">
      <c r="A86" s="18">
        <v>74</v>
      </c>
      <c r="B86" s="128" t="s">
        <v>446</v>
      </c>
      <c r="C86" s="19" t="s">
        <v>447</v>
      </c>
      <c r="D86" s="19" t="s">
        <v>303</v>
      </c>
      <c r="E86" s="68">
        <v>1</v>
      </c>
      <c r="F86" s="21">
        <v>0</v>
      </c>
      <c r="G86" s="21">
        <v>1</v>
      </c>
      <c r="H86" s="21">
        <v>1</v>
      </c>
      <c r="I86" s="20">
        <v>2</v>
      </c>
      <c r="J86" s="20">
        <v>1</v>
      </c>
      <c r="K86" s="20">
        <v>2</v>
      </c>
      <c r="L86" s="20">
        <v>0</v>
      </c>
      <c r="M86" s="21">
        <v>0</v>
      </c>
      <c r="N86" s="21">
        <v>0</v>
      </c>
      <c r="O86" s="21">
        <v>2</v>
      </c>
      <c r="P86" s="20">
        <v>1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1</v>
      </c>
      <c r="Y86" s="20">
        <v>0</v>
      </c>
      <c r="Z86" s="20">
        <v>1</v>
      </c>
      <c r="AA86" s="20">
        <v>0</v>
      </c>
      <c r="AB86" s="20">
        <v>0</v>
      </c>
      <c r="AC86" s="21">
        <v>2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1</v>
      </c>
      <c r="AP86" s="21">
        <v>0</v>
      </c>
      <c r="AQ86" s="21">
        <v>0</v>
      </c>
      <c r="AR86" s="21">
        <v>1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2">
        <v>17</v>
      </c>
      <c r="BB86" s="10"/>
      <c r="BC86" s="89" t="e">
        <f>BA86-#REF!</f>
        <v>#REF!</v>
      </c>
    </row>
    <row r="87" spans="1:55" ht="21.95" customHeight="1" x14ac:dyDescent="0.55000000000000004">
      <c r="A87" s="18">
        <v>75</v>
      </c>
      <c r="B87" s="128" t="s">
        <v>577</v>
      </c>
      <c r="C87" s="19" t="s">
        <v>578</v>
      </c>
      <c r="D87" s="19" t="s">
        <v>303</v>
      </c>
      <c r="E87" s="68">
        <v>1</v>
      </c>
      <c r="F87" s="21">
        <v>1</v>
      </c>
      <c r="G87" s="21">
        <v>4</v>
      </c>
      <c r="H87" s="21">
        <v>8</v>
      </c>
      <c r="I87" s="20">
        <v>3</v>
      </c>
      <c r="J87" s="20">
        <v>1</v>
      </c>
      <c r="K87" s="20">
        <v>1</v>
      </c>
      <c r="L87" s="20">
        <v>0</v>
      </c>
      <c r="M87" s="21">
        <v>1</v>
      </c>
      <c r="N87" s="21">
        <v>0</v>
      </c>
      <c r="O87" s="21">
        <v>1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1</v>
      </c>
      <c r="Z87" s="20">
        <v>0</v>
      </c>
      <c r="AA87" s="20">
        <v>1</v>
      </c>
      <c r="AB87" s="20">
        <v>0</v>
      </c>
      <c r="AC87" s="21">
        <v>3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1</v>
      </c>
      <c r="AP87" s="21">
        <v>0</v>
      </c>
      <c r="AQ87" s="21">
        <v>0</v>
      </c>
      <c r="AR87" s="21">
        <v>1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2</v>
      </c>
      <c r="BA87" s="22">
        <v>30</v>
      </c>
      <c r="BB87" s="10"/>
      <c r="BC87" s="89" t="e">
        <f>BA87-#REF!</f>
        <v>#REF!</v>
      </c>
    </row>
    <row r="88" spans="1:55" ht="21.95" customHeight="1" x14ac:dyDescent="0.55000000000000004">
      <c r="A88" s="18">
        <v>76</v>
      </c>
      <c r="B88" s="128" t="s">
        <v>579</v>
      </c>
      <c r="C88" s="19" t="s">
        <v>591</v>
      </c>
      <c r="D88" s="19" t="s">
        <v>303</v>
      </c>
      <c r="E88" s="68">
        <v>1</v>
      </c>
      <c r="F88" s="21">
        <v>1</v>
      </c>
      <c r="G88" s="21">
        <v>4</v>
      </c>
      <c r="H88" s="21">
        <v>5</v>
      </c>
      <c r="I88" s="20">
        <v>3</v>
      </c>
      <c r="J88" s="20">
        <v>1</v>
      </c>
      <c r="K88" s="20">
        <v>2</v>
      </c>
      <c r="L88" s="20">
        <v>0</v>
      </c>
      <c r="M88" s="21">
        <v>0</v>
      </c>
      <c r="N88" s="21">
        <v>0</v>
      </c>
      <c r="O88" s="21">
        <v>1</v>
      </c>
      <c r="P88" s="20">
        <v>0</v>
      </c>
      <c r="Q88" s="20">
        <v>1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1</v>
      </c>
      <c r="AB88" s="20">
        <v>0</v>
      </c>
      <c r="AC88" s="21">
        <v>1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1</v>
      </c>
      <c r="AR88" s="21">
        <v>1</v>
      </c>
      <c r="AS88" s="21">
        <v>0</v>
      </c>
      <c r="AT88" s="21">
        <v>0</v>
      </c>
      <c r="AU88" s="21">
        <v>0</v>
      </c>
      <c r="AV88" s="21">
        <v>0</v>
      </c>
      <c r="AW88" s="21">
        <v>0</v>
      </c>
      <c r="AX88" s="21">
        <v>0</v>
      </c>
      <c r="AY88" s="21">
        <v>0</v>
      </c>
      <c r="AZ88" s="21">
        <v>1</v>
      </c>
      <c r="BA88" s="22">
        <v>24</v>
      </c>
      <c r="BB88" s="10"/>
      <c r="BC88" s="89" t="e">
        <f>BA88-#REF!</f>
        <v>#REF!</v>
      </c>
    </row>
    <row r="89" spans="1:55" ht="21.95" customHeight="1" x14ac:dyDescent="0.55000000000000004">
      <c r="A89" s="18">
        <v>77</v>
      </c>
      <c r="B89" s="128" t="s">
        <v>592</v>
      </c>
      <c r="C89" s="19" t="s">
        <v>580</v>
      </c>
      <c r="D89" s="19" t="s">
        <v>303</v>
      </c>
      <c r="E89" s="68">
        <v>1</v>
      </c>
      <c r="F89" s="21">
        <v>0</v>
      </c>
      <c r="G89" s="21">
        <v>0</v>
      </c>
      <c r="H89" s="21">
        <v>2</v>
      </c>
      <c r="I89" s="20">
        <v>3</v>
      </c>
      <c r="J89" s="20">
        <v>2</v>
      </c>
      <c r="K89" s="20">
        <v>1</v>
      </c>
      <c r="L89" s="20">
        <v>0</v>
      </c>
      <c r="M89" s="21">
        <v>1</v>
      </c>
      <c r="N89" s="21">
        <v>0</v>
      </c>
      <c r="O89" s="21">
        <v>1</v>
      </c>
      <c r="P89" s="20">
        <v>2</v>
      </c>
      <c r="Q89" s="20">
        <v>1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1</v>
      </c>
      <c r="Y89" s="20">
        <v>0</v>
      </c>
      <c r="Z89" s="20">
        <v>0</v>
      </c>
      <c r="AA89" s="20">
        <v>0</v>
      </c>
      <c r="AB89" s="20">
        <v>0</v>
      </c>
      <c r="AC89" s="21">
        <v>1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1</v>
      </c>
      <c r="BA89" s="22">
        <v>17</v>
      </c>
      <c r="BB89" s="10"/>
      <c r="BC89" s="89" t="e">
        <f>BA89-#REF!</f>
        <v>#REF!</v>
      </c>
    </row>
    <row r="90" spans="1:55" ht="21.95" customHeight="1" x14ac:dyDescent="0.55000000000000004">
      <c r="A90" s="18">
        <v>78</v>
      </c>
      <c r="B90" s="128" t="s">
        <v>448</v>
      </c>
      <c r="C90" s="19" t="s">
        <v>449</v>
      </c>
      <c r="D90" s="19" t="s">
        <v>303</v>
      </c>
      <c r="E90" s="68">
        <v>1</v>
      </c>
      <c r="F90" s="21">
        <v>0</v>
      </c>
      <c r="G90" s="21">
        <v>2</v>
      </c>
      <c r="H90" s="21">
        <v>3</v>
      </c>
      <c r="I90" s="20">
        <v>0</v>
      </c>
      <c r="J90" s="20">
        <v>0</v>
      </c>
      <c r="K90" s="20">
        <v>0</v>
      </c>
      <c r="L90" s="20">
        <v>0</v>
      </c>
      <c r="M90" s="21">
        <v>0</v>
      </c>
      <c r="N90" s="21">
        <v>0</v>
      </c>
      <c r="O90" s="21">
        <v>0</v>
      </c>
      <c r="P90" s="20">
        <v>0</v>
      </c>
      <c r="Q90" s="20">
        <v>1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1">
        <v>1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1</v>
      </c>
      <c r="BA90" s="22">
        <v>9</v>
      </c>
      <c r="BB90" s="10"/>
      <c r="BC90" s="89" t="e">
        <f>BA90-#REF!</f>
        <v>#REF!</v>
      </c>
    </row>
    <row r="91" spans="1:55" ht="21.95" customHeight="1" x14ac:dyDescent="0.55000000000000004">
      <c r="A91" s="18">
        <v>79</v>
      </c>
      <c r="B91" s="128" t="s">
        <v>451</v>
      </c>
      <c r="C91" s="19" t="s">
        <v>452</v>
      </c>
      <c r="D91" s="19" t="s">
        <v>303</v>
      </c>
      <c r="E91" s="68">
        <v>1</v>
      </c>
      <c r="F91" s="21">
        <v>0</v>
      </c>
      <c r="G91" s="21">
        <v>3</v>
      </c>
      <c r="H91" s="21">
        <v>2</v>
      </c>
      <c r="I91" s="20">
        <v>3</v>
      </c>
      <c r="J91" s="20">
        <v>2</v>
      </c>
      <c r="K91" s="20">
        <v>2</v>
      </c>
      <c r="L91" s="20">
        <v>1</v>
      </c>
      <c r="M91" s="21">
        <v>0</v>
      </c>
      <c r="N91" s="21">
        <v>0</v>
      </c>
      <c r="O91" s="21">
        <v>1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1</v>
      </c>
      <c r="Y91" s="20">
        <v>1</v>
      </c>
      <c r="Z91" s="20">
        <v>0</v>
      </c>
      <c r="AA91" s="20">
        <v>0</v>
      </c>
      <c r="AB91" s="20">
        <v>0</v>
      </c>
      <c r="AC91" s="21">
        <v>1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2">
        <v>18</v>
      </c>
      <c r="BB91" s="10"/>
      <c r="BC91" s="89" t="e">
        <f>BA91-#REF!</f>
        <v>#REF!</v>
      </c>
    </row>
    <row r="92" spans="1:55" ht="21.95" customHeight="1" x14ac:dyDescent="0.55000000000000004">
      <c r="A92" s="18">
        <v>80</v>
      </c>
      <c r="B92" s="128" t="s">
        <v>454</v>
      </c>
      <c r="C92" s="19" t="s">
        <v>455</v>
      </c>
      <c r="D92" s="19" t="s">
        <v>303</v>
      </c>
      <c r="E92" s="68">
        <v>1</v>
      </c>
      <c r="F92" s="21">
        <v>0</v>
      </c>
      <c r="G92" s="21">
        <v>1</v>
      </c>
      <c r="H92" s="21">
        <v>0</v>
      </c>
      <c r="I92" s="20">
        <v>2</v>
      </c>
      <c r="J92" s="20">
        <v>1</v>
      </c>
      <c r="K92" s="20">
        <v>0</v>
      </c>
      <c r="L92" s="20">
        <v>0</v>
      </c>
      <c r="M92" s="21">
        <v>0</v>
      </c>
      <c r="N92" s="21">
        <v>0</v>
      </c>
      <c r="O92" s="21">
        <v>1</v>
      </c>
      <c r="P92" s="20">
        <v>0</v>
      </c>
      <c r="Q92" s="20">
        <v>1</v>
      </c>
      <c r="R92" s="20">
        <v>1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1</v>
      </c>
      <c r="AB92" s="20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1</v>
      </c>
      <c r="BA92" s="22">
        <v>10</v>
      </c>
      <c r="BB92" s="10"/>
      <c r="BC92" s="89" t="e">
        <f>BA92-#REF!</f>
        <v>#REF!</v>
      </c>
    </row>
    <row r="93" spans="1:55" ht="21.95" customHeight="1" x14ac:dyDescent="0.55000000000000004">
      <c r="A93" s="18">
        <v>81</v>
      </c>
      <c r="B93" s="128" t="s">
        <v>581</v>
      </c>
      <c r="C93" s="19" t="s">
        <v>582</v>
      </c>
      <c r="D93" s="19" t="s">
        <v>303</v>
      </c>
      <c r="E93" s="68">
        <v>1</v>
      </c>
      <c r="F93" s="21">
        <v>0</v>
      </c>
      <c r="G93" s="21">
        <v>1</v>
      </c>
      <c r="H93" s="21">
        <v>3</v>
      </c>
      <c r="I93" s="20">
        <v>1</v>
      </c>
      <c r="J93" s="20">
        <v>0</v>
      </c>
      <c r="K93" s="20">
        <v>1</v>
      </c>
      <c r="L93" s="20">
        <v>0</v>
      </c>
      <c r="M93" s="21">
        <v>0</v>
      </c>
      <c r="N93" s="21">
        <v>0</v>
      </c>
      <c r="O93" s="21">
        <v>1</v>
      </c>
      <c r="P93" s="20">
        <v>0</v>
      </c>
      <c r="Q93" s="20">
        <v>1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1">
        <v>1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2">
        <v>10</v>
      </c>
      <c r="BB93" s="10"/>
      <c r="BC93" s="89" t="e">
        <f>BA93-#REF!</f>
        <v>#REF!</v>
      </c>
    </row>
    <row r="94" spans="1:55" ht="21.95" customHeight="1" x14ac:dyDescent="0.55000000000000004">
      <c r="A94" s="18">
        <v>82</v>
      </c>
      <c r="B94" s="128" t="s">
        <v>456</v>
      </c>
      <c r="C94" s="19" t="s">
        <v>457</v>
      </c>
      <c r="D94" s="19" t="s">
        <v>303</v>
      </c>
      <c r="E94" s="68">
        <v>1</v>
      </c>
      <c r="F94" s="21">
        <v>1</v>
      </c>
      <c r="G94" s="21">
        <v>3</v>
      </c>
      <c r="H94" s="21">
        <v>0</v>
      </c>
      <c r="I94" s="20">
        <v>2</v>
      </c>
      <c r="J94" s="20">
        <v>3</v>
      </c>
      <c r="K94" s="20">
        <v>1</v>
      </c>
      <c r="L94" s="20">
        <v>0</v>
      </c>
      <c r="M94" s="21">
        <v>0</v>
      </c>
      <c r="N94" s="21">
        <v>1</v>
      </c>
      <c r="O94" s="21">
        <v>1</v>
      </c>
      <c r="P94" s="20">
        <v>0</v>
      </c>
      <c r="Q94" s="20">
        <v>0</v>
      </c>
      <c r="R94" s="20">
        <v>2</v>
      </c>
      <c r="S94" s="20">
        <v>0</v>
      </c>
      <c r="T94" s="20">
        <v>1</v>
      </c>
      <c r="U94" s="20">
        <v>0</v>
      </c>
      <c r="V94" s="20">
        <v>0</v>
      </c>
      <c r="W94" s="20">
        <v>0</v>
      </c>
      <c r="X94" s="20">
        <v>0</v>
      </c>
      <c r="Y94" s="20">
        <v>1</v>
      </c>
      <c r="Z94" s="20">
        <v>0</v>
      </c>
      <c r="AA94" s="20">
        <v>0</v>
      </c>
      <c r="AB94" s="20">
        <v>0</v>
      </c>
      <c r="AC94" s="21">
        <v>2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1</v>
      </c>
      <c r="AW94" s="21">
        <v>0</v>
      </c>
      <c r="AX94" s="21">
        <v>0</v>
      </c>
      <c r="AY94" s="21">
        <v>0</v>
      </c>
      <c r="AZ94" s="21">
        <v>1</v>
      </c>
      <c r="BA94" s="22">
        <v>21</v>
      </c>
      <c r="BB94" s="10"/>
      <c r="BC94" s="89" t="e">
        <f>BA94-#REF!</f>
        <v>#REF!</v>
      </c>
    </row>
    <row r="95" spans="1:55" ht="21.95" customHeight="1" x14ac:dyDescent="0.55000000000000004">
      <c r="A95" s="18">
        <v>83</v>
      </c>
      <c r="B95" s="128" t="s">
        <v>459</v>
      </c>
      <c r="C95" s="19" t="s">
        <v>460</v>
      </c>
      <c r="D95" s="19" t="s">
        <v>303</v>
      </c>
      <c r="E95" s="68">
        <v>1</v>
      </c>
      <c r="F95" s="21">
        <v>0</v>
      </c>
      <c r="G95" s="21">
        <v>0</v>
      </c>
      <c r="H95" s="21">
        <v>1</v>
      </c>
      <c r="I95" s="20">
        <v>0</v>
      </c>
      <c r="J95" s="20">
        <v>0</v>
      </c>
      <c r="K95" s="20">
        <v>0</v>
      </c>
      <c r="L95" s="20">
        <v>0</v>
      </c>
      <c r="M95" s="21">
        <v>0</v>
      </c>
      <c r="N95" s="21">
        <v>0</v>
      </c>
      <c r="O95" s="21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1</v>
      </c>
      <c r="AC95" s="21">
        <v>1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2">
        <v>4</v>
      </c>
      <c r="BB95" s="10"/>
      <c r="BC95" s="89" t="e">
        <f>BA95-#REF!</f>
        <v>#REF!</v>
      </c>
    </row>
    <row r="96" spans="1:55" ht="21.95" customHeight="1" x14ac:dyDescent="0.55000000000000004">
      <c r="A96" s="18">
        <v>84</v>
      </c>
      <c r="B96" s="128" t="s">
        <v>463</v>
      </c>
      <c r="C96" s="19" t="s">
        <v>464</v>
      </c>
      <c r="D96" s="19" t="s">
        <v>303</v>
      </c>
      <c r="E96" s="68">
        <v>1</v>
      </c>
      <c r="F96" s="21">
        <v>0</v>
      </c>
      <c r="G96" s="21">
        <v>1</v>
      </c>
      <c r="H96" s="21">
        <v>0</v>
      </c>
      <c r="I96" s="20">
        <v>1</v>
      </c>
      <c r="J96" s="20">
        <v>1</v>
      </c>
      <c r="K96" s="20">
        <v>1</v>
      </c>
      <c r="L96" s="20">
        <v>0</v>
      </c>
      <c r="M96" s="21">
        <v>1</v>
      </c>
      <c r="N96" s="21">
        <v>0</v>
      </c>
      <c r="O96" s="21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1</v>
      </c>
      <c r="Z96" s="20">
        <v>0</v>
      </c>
      <c r="AA96" s="20">
        <v>0</v>
      </c>
      <c r="AB96" s="20">
        <v>0</v>
      </c>
      <c r="AC96" s="21">
        <v>2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2">
        <v>9</v>
      </c>
      <c r="BB96" s="10"/>
      <c r="BC96" s="89" t="e">
        <f>BA96-#REF!</f>
        <v>#REF!</v>
      </c>
    </row>
    <row r="97" spans="1:55" ht="21.95" customHeight="1" x14ac:dyDescent="0.55000000000000004">
      <c r="A97" s="18">
        <v>85</v>
      </c>
      <c r="B97" s="128" t="s">
        <v>465</v>
      </c>
      <c r="C97" s="19" t="s">
        <v>466</v>
      </c>
      <c r="D97" s="19" t="s">
        <v>303</v>
      </c>
      <c r="E97" s="68">
        <v>0</v>
      </c>
      <c r="F97" s="21">
        <v>0</v>
      </c>
      <c r="G97" s="21">
        <v>0</v>
      </c>
      <c r="H97" s="21">
        <v>1</v>
      </c>
      <c r="I97" s="20">
        <v>0</v>
      </c>
      <c r="J97" s="20">
        <v>0</v>
      </c>
      <c r="K97" s="20">
        <v>0</v>
      </c>
      <c r="L97" s="20">
        <v>0</v>
      </c>
      <c r="M97" s="21">
        <v>0</v>
      </c>
      <c r="N97" s="21">
        <v>0</v>
      </c>
      <c r="O97" s="21">
        <v>1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1</v>
      </c>
      <c r="AY97" s="21">
        <v>0</v>
      </c>
      <c r="AZ97" s="21">
        <v>0</v>
      </c>
      <c r="BA97" s="22">
        <v>3</v>
      </c>
      <c r="BB97" s="10"/>
      <c r="BC97" s="89" t="e">
        <f>BA97-#REF!</f>
        <v>#REF!</v>
      </c>
    </row>
    <row r="98" spans="1:55" ht="21.95" customHeight="1" x14ac:dyDescent="0.55000000000000004">
      <c r="A98" s="18">
        <v>86</v>
      </c>
      <c r="B98" s="128" t="s">
        <v>467</v>
      </c>
      <c r="C98" s="19" t="s">
        <v>468</v>
      </c>
      <c r="D98" s="19" t="s">
        <v>303</v>
      </c>
      <c r="E98" s="68">
        <v>1</v>
      </c>
      <c r="F98" s="21">
        <v>0</v>
      </c>
      <c r="G98" s="21">
        <v>2</v>
      </c>
      <c r="H98" s="21">
        <v>1</v>
      </c>
      <c r="I98" s="20">
        <v>1</v>
      </c>
      <c r="J98" s="20">
        <v>0</v>
      </c>
      <c r="K98" s="20">
        <v>0</v>
      </c>
      <c r="L98" s="20">
        <v>0</v>
      </c>
      <c r="M98" s="21">
        <v>0</v>
      </c>
      <c r="N98" s="21">
        <v>0</v>
      </c>
      <c r="O98" s="21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1</v>
      </c>
      <c r="Y98" s="20">
        <v>1</v>
      </c>
      <c r="Z98" s="20">
        <v>0</v>
      </c>
      <c r="AA98" s="20">
        <v>0</v>
      </c>
      <c r="AB98" s="20">
        <v>0</v>
      </c>
      <c r="AC98" s="21">
        <v>2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3</v>
      </c>
      <c r="AW98" s="21">
        <v>0</v>
      </c>
      <c r="AX98" s="21">
        <v>0</v>
      </c>
      <c r="AY98" s="21">
        <v>0</v>
      </c>
      <c r="AZ98" s="21">
        <v>0</v>
      </c>
      <c r="BA98" s="22">
        <v>12</v>
      </c>
      <c r="BB98" s="10"/>
      <c r="BC98" s="89" t="e">
        <f>BA98-#REF!</f>
        <v>#REF!</v>
      </c>
    </row>
    <row r="99" spans="1:55" ht="21.95" customHeight="1" x14ac:dyDescent="0.55000000000000004">
      <c r="A99" s="18">
        <v>87</v>
      </c>
      <c r="B99" s="128" t="s">
        <v>469</v>
      </c>
      <c r="C99" s="19" t="s">
        <v>470</v>
      </c>
      <c r="D99" s="19" t="s">
        <v>303</v>
      </c>
      <c r="E99" s="68">
        <v>1</v>
      </c>
      <c r="F99" s="21">
        <v>0</v>
      </c>
      <c r="G99" s="21">
        <v>0</v>
      </c>
      <c r="H99" s="21">
        <v>0</v>
      </c>
      <c r="I99" s="20">
        <v>0</v>
      </c>
      <c r="J99" s="20">
        <v>0</v>
      </c>
      <c r="K99" s="20">
        <v>0</v>
      </c>
      <c r="L99" s="20">
        <v>0</v>
      </c>
      <c r="M99" s="21">
        <v>0</v>
      </c>
      <c r="N99" s="21">
        <v>0</v>
      </c>
      <c r="O99" s="21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1</v>
      </c>
      <c r="AA99" s="20">
        <v>0</v>
      </c>
      <c r="AB99" s="20">
        <v>0</v>
      </c>
      <c r="AC99" s="21">
        <v>1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1</v>
      </c>
      <c r="AW99" s="21">
        <v>0</v>
      </c>
      <c r="AX99" s="21">
        <v>0</v>
      </c>
      <c r="AY99" s="21">
        <v>0</v>
      </c>
      <c r="AZ99" s="21">
        <v>0</v>
      </c>
      <c r="BA99" s="22">
        <v>4</v>
      </c>
      <c r="BB99" s="10"/>
      <c r="BC99" s="89" t="e">
        <f>BA99-#REF!</f>
        <v>#REF!</v>
      </c>
    </row>
    <row r="100" spans="1:55" ht="21.95" customHeight="1" x14ac:dyDescent="0.55000000000000004">
      <c r="A100" s="18">
        <v>88</v>
      </c>
      <c r="B100" s="128" t="s">
        <v>471</v>
      </c>
      <c r="C100" s="19" t="s">
        <v>472</v>
      </c>
      <c r="D100" s="19" t="s">
        <v>303</v>
      </c>
      <c r="E100" s="68">
        <v>1</v>
      </c>
      <c r="F100" s="21">
        <v>0</v>
      </c>
      <c r="G100" s="21">
        <v>1</v>
      </c>
      <c r="H100" s="21">
        <v>2</v>
      </c>
      <c r="I100" s="20">
        <v>1</v>
      </c>
      <c r="J100" s="20">
        <v>1</v>
      </c>
      <c r="K100" s="20">
        <v>0</v>
      </c>
      <c r="L100" s="20">
        <v>0</v>
      </c>
      <c r="M100" s="21">
        <v>1</v>
      </c>
      <c r="N100" s="21">
        <v>0</v>
      </c>
      <c r="O100" s="21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1</v>
      </c>
      <c r="Z100" s="20">
        <v>0</v>
      </c>
      <c r="AA100" s="20">
        <v>0</v>
      </c>
      <c r="AB100" s="20">
        <v>0</v>
      </c>
      <c r="AC100" s="21">
        <v>2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1</v>
      </c>
      <c r="AW100" s="21">
        <v>0</v>
      </c>
      <c r="AX100" s="21">
        <v>0</v>
      </c>
      <c r="AY100" s="21">
        <v>0</v>
      </c>
      <c r="AZ100" s="21">
        <v>0</v>
      </c>
      <c r="BA100" s="22">
        <v>11</v>
      </c>
      <c r="BB100" s="10"/>
      <c r="BC100" s="89" t="e">
        <f>BA100-#REF!</f>
        <v>#REF!</v>
      </c>
    </row>
    <row r="101" spans="1:55" ht="21.95" customHeight="1" x14ac:dyDescent="0.55000000000000004">
      <c r="A101" s="18">
        <v>89</v>
      </c>
      <c r="B101" s="128" t="s">
        <v>474</v>
      </c>
      <c r="C101" s="19" t="s">
        <v>475</v>
      </c>
      <c r="D101" s="19" t="s">
        <v>303</v>
      </c>
      <c r="E101" s="68">
        <v>1</v>
      </c>
      <c r="F101" s="21">
        <v>0</v>
      </c>
      <c r="G101" s="21">
        <v>1</v>
      </c>
      <c r="H101" s="21">
        <v>2</v>
      </c>
      <c r="I101" s="20">
        <v>1</v>
      </c>
      <c r="J101" s="20">
        <v>2</v>
      </c>
      <c r="K101" s="20">
        <v>2</v>
      </c>
      <c r="L101" s="20">
        <v>0</v>
      </c>
      <c r="M101" s="21">
        <v>0</v>
      </c>
      <c r="N101" s="21">
        <v>0</v>
      </c>
      <c r="O101" s="21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1</v>
      </c>
      <c r="Y101" s="20">
        <v>2</v>
      </c>
      <c r="Z101" s="20">
        <v>0</v>
      </c>
      <c r="AA101" s="20">
        <v>0</v>
      </c>
      <c r="AB101" s="20">
        <v>0</v>
      </c>
      <c r="AC101" s="21">
        <v>1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1</v>
      </c>
      <c r="AP101" s="21">
        <v>0</v>
      </c>
      <c r="AQ101" s="2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1</v>
      </c>
      <c r="AW101" s="21">
        <v>0</v>
      </c>
      <c r="AX101" s="21">
        <v>0</v>
      </c>
      <c r="AY101" s="21">
        <v>0</v>
      </c>
      <c r="AZ101" s="21">
        <v>0</v>
      </c>
      <c r="BA101" s="22">
        <v>15</v>
      </c>
      <c r="BB101" s="10"/>
      <c r="BC101" s="89" t="e">
        <f>BA101-#REF!</f>
        <v>#REF!</v>
      </c>
    </row>
    <row r="102" spans="1:55" ht="21.95" customHeight="1" x14ac:dyDescent="0.55000000000000004">
      <c r="A102" s="18">
        <v>90</v>
      </c>
      <c r="B102" s="128" t="s">
        <v>476</v>
      </c>
      <c r="C102" s="19" t="s">
        <v>477</v>
      </c>
      <c r="D102" s="19" t="s">
        <v>303</v>
      </c>
      <c r="E102" s="68">
        <v>1</v>
      </c>
      <c r="F102" s="21">
        <v>0</v>
      </c>
      <c r="G102" s="21">
        <v>0</v>
      </c>
      <c r="H102" s="21">
        <v>0</v>
      </c>
      <c r="I102" s="20">
        <v>1</v>
      </c>
      <c r="J102" s="20">
        <v>0</v>
      </c>
      <c r="K102" s="20">
        <v>0</v>
      </c>
      <c r="L102" s="20">
        <v>0</v>
      </c>
      <c r="M102" s="21">
        <v>0</v>
      </c>
      <c r="N102" s="21">
        <v>0</v>
      </c>
      <c r="O102" s="21">
        <v>1</v>
      </c>
      <c r="P102" s="20">
        <v>0</v>
      </c>
      <c r="Q102" s="20">
        <v>1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1</v>
      </c>
      <c r="AA102" s="20">
        <v>0</v>
      </c>
      <c r="AB102" s="20">
        <v>0</v>
      </c>
      <c r="AC102" s="21">
        <v>1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  <c r="AY102" s="21">
        <v>0</v>
      </c>
      <c r="AZ102" s="21">
        <v>0</v>
      </c>
      <c r="BA102" s="22">
        <v>6</v>
      </c>
      <c r="BB102" s="10"/>
      <c r="BC102" s="89" t="e">
        <f>BA102-#REF!</f>
        <v>#REF!</v>
      </c>
    </row>
    <row r="103" spans="1:55" ht="21.95" customHeight="1" x14ac:dyDescent="0.55000000000000004">
      <c r="A103" s="18">
        <v>91</v>
      </c>
      <c r="B103" s="128" t="s">
        <v>478</v>
      </c>
      <c r="C103" s="19" t="s">
        <v>479</v>
      </c>
      <c r="D103" s="19" t="s">
        <v>303</v>
      </c>
      <c r="E103" s="68">
        <v>0</v>
      </c>
      <c r="F103" s="21">
        <v>0</v>
      </c>
      <c r="G103" s="21">
        <v>0</v>
      </c>
      <c r="H103" s="21">
        <v>0</v>
      </c>
      <c r="I103" s="20">
        <v>1</v>
      </c>
      <c r="J103" s="20">
        <v>1</v>
      </c>
      <c r="K103" s="20">
        <v>0</v>
      </c>
      <c r="L103" s="20">
        <v>0</v>
      </c>
      <c r="M103" s="21">
        <v>0</v>
      </c>
      <c r="N103" s="21">
        <v>0</v>
      </c>
      <c r="O103" s="21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1">
        <v>1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1</v>
      </c>
      <c r="AY103" s="21">
        <v>0</v>
      </c>
      <c r="AZ103" s="21">
        <v>0</v>
      </c>
      <c r="BA103" s="22">
        <v>4</v>
      </c>
      <c r="BB103" s="10"/>
      <c r="BC103" s="89" t="e">
        <f>BA103-#REF!</f>
        <v>#REF!</v>
      </c>
    </row>
    <row r="104" spans="1:55" ht="21.95" customHeight="1" x14ac:dyDescent="0.55000000000000004">
      <c r="A104" s="18">
        <v>92</v>
      </c>
      <c r="B104" s="128" t="s">
        <v>480</v>
      </c>
      <c r="C104" s="19" t="s">
        <v>481</v>
      </c>
      <c r="D104" s="19" t="s">
        <v>303</v>
      </c>
      <c r="E104" s="68">
        <v>0</v>
      </c>
      <c r="F104" s="21">
        <v>0</v>
      </c>
      <c r="G104" s="21">
        <v>0</v>
      </c>
      <c r="H104" s="21">
        <v>0</v>
      </c>
      <c r="I104" s="20">
        <v>1</v>
      </c>
      <c r="J104" s="20">
        <v>0</v>
      </c>
      <c r="K104" s="20">
        <v>1</v>
      </c>
      <c r="L104" s="20">
        <v>0</v>
      </c>
      <c r="M104" s="21">
        <v>0</v>
      </c>
      <c r="N104" s="21">
        <v>0</v>
      </c>
      <c r="O104" s="21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1</v>
      </c>
      <c r="AW104" s="21">
        <v>0</v>
      </c>
      <c r="AX104" s="21">
        <v>1</v>
      </c>
      <c r="AY104" s="21">
        <v>0</v>
      </c>
      <c r="AZ104" s="21">
        <v>0</v>
      </c>
      <c r="BA104" s="22">
        <v>4</v>
      </c>
      <c r="BB104" s="10"/>
      <c r="BC104" s="89" t="e">
        <f>BA104-#REF!</f>
        <v>#REF!</v>
      </c>
    </row>
    <row r="105" spans="1:55" ht="21.95" customHeight="1" x14ac:dyDescent="0.55000000000000004">
      <c r="A105" s="18">
        <v>93</v>
      </c>
      <c r="B105" s="128" t="s">
        <v>482</v>
      </c>
      <c r="C105" s="19" t="s">
        <v>483</v>
      </c>
      <c r="D105" s="19" t="s">
        <v>303</v>
      </c>
      <c r="E105" s="68">
        <v>1</v>
      </c>
      <c r="F105" s="21">
        <v>0</v>
      </c>
      <c r="G105" s="21">
        <v>0</v>
      </c>
      <c r="H105" s="21">
        <v>2</v>
      </c>
      <c r="I105" s="20">
        <v>0</v>
      </c>
      <c r="J105" s="20">
        <v>0</v>
      </c>
      <c r="K105" s="20">
        <v>1</v>
      </c>
      <c r="L105" s="20">
        <v>0</v>
      </c>
      <c r="M105" s="21">
        <v>0</v>
      </c>
      <c r="N105" s="21">
        <v>0</v>
      </c>
      <c r="O105" s="21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2">
        <v>4</v>
      </c>
      <c r="BB105" s="10"/>
      <c r="BC105" s="89" t="e">
        <f>BA105-#REF!</f>
        <v>#REF!</v>
      </c>
    </row>
    <row r="106" spans="1:55" ht="21.95" customHeight="1" x14ac:dyDescent="0.55000000000000004">
      <c r="A106" s="18">
        <v>94</v>
      </c>
      <c r="B106" s="128" t="s">
        <v>484</v>
      </c>
      <c r="C106" s="19" t="s">
        <v>485</v>
      </c>
      <c r="D106" s="19" t="s">
        <v>303</v>
      </c>
      <c r="E106" s="68">
        <v>1</v>
      </c>
      <c r="F106" s="21">
        <v>0</v>
      </c>
      <c r="G106" s="21">
        <v>1</v>
      </c>
      <c r="H106" s="21">
        <v>0</v>
      </c>
      <c r="I106" s="20">
        <v>1</v>
      </c>
      <c r="J106" s="20">
        <v>0</v>
      </c>
      <c r="K106" s="20">
        <v>1</v>
      </c>
      <c r="L106" s="20">
        <v>0</v>
      </c>
      <c r="M106" s="21">
        <v>0</v>
      </c>
      <c r="N106" s="21">
        <v>0</v>
      </c>
      <c r="O106" s="21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1</v>
      </c>
      <c r="AS106" s="21">
        <v>0</v>
      </c>
      <c r="AT106" s="21">
        <v>0</v>
      </c>
      <c r="AU106" s="21">
        <v>0</v>
      </c>
      <c r="AV106" s="21">
        <v>1</v>
      </c>
      <c r="AW106" s="21">
        <v>0</v>
      </c>
      <c r="AX106" s="21">
        <v>0</v>
      </c>
      <c r="AY106" s="21">
        <v>0</v>
      </c>
      <c r="AZ106" s="21">
        <v>0</v>
      </c>
      <c r="BA106" s="22">
        <v>6</v>
      </c>
      <c r="BB106" s="10"/>
      <c r="BC106" s="89" t="e">
        <f>BA106-#REF!</f>
        <v>#REF!</v>
      </c>
    </row>
    <row r="107" spans="1:55" ht="21.95" customHeight="1" x14ac:dyDescent="0.55000000000000004">
      <c r="A107" s="18">
        <v>95</v>
      </c>
      <c r="B107" s="128" t="s">
        <v>486</v>
      </c>
      <c r="C107" s="19" t="s">
        <v>487</v>
      </c>
      <c r="D107" s="19" t="s">
        <v>303</v>
      </c>
      <c r="E107" s="68">
        <v>1</v>
      </c>
      <c r="F107" s="21">
        <v>0</v>
      </c>
      <c r="G107" s="21">
        <v>1</v>
      </c>
      <c r="H107" s="21">
        <v>0</v>
      </c>
      <c r="I107" s="20">
        <v>2</v>
      </c>
      <c r="J107" s="20">
        <v>1</v>
      </c>
      <c r="K107" s="20">
        <v>1</v>
      </c>
      <c r="L107" s="20">
        <v>0</v>
      </c>
      <c r="M107" s="21">
        <v>0</v>
      </c>
      <c r="N107" s="21">
        <v>0</v>
      </c>
      <c r="O107" s="21">
        <v>1</v>
      </c>
      <c r="P107" s="20">
        <v>0</v>
      </c>
      <c r="Q107" s="20">
        <v>1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1</v>
      </c>
      <c r="Y107" s="20">
        <v>1</v>
      </c>
      <c r="Z107" s="20">
        <v>0</v>
      </c>
      <c r="AA107" s="20">
        <v>0</v>
      </c>
      <c r="AB107" s="20">
        <v>0</v>
      </c>
      <c r="AC107" s="21">
        <v>1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2">
        <v>11</v>
      </c>
      <c r="BB107" s="10"/>
      <c r="BC107" s="89" t="e">
        <f>BA107-#REF!</f>
        <v>#REF!</v>
      </c>
    </row>
    <row r="108" spans="1:55" ht="21.95" customHeight="1" x14ac:dyDescent="0.55000000000000004">
      <c r="A108" s="18">
        <v>96</v>
      </c>
      <c r="B108" s="128" t="s">
        <v>488</v>
      </c>
      <c r="C108" s="19" t="s">
        <v>489</v>
      </c>
      <c r="D108" s="19" t="s">
        <v>303</v>
      </c>
      <c r="E108" s="68">
        <v>1</v>
      </c>
      <c r="F108" s="21">
        <v>2</v>
      </c>
      <c r="G108" s="21">
        <v>4</v>
      </c>
      <c r="H108" s="21">
        <v>9</v>
      </c>
      <c r="I108" s="20">
        <v>4</v>
      </c>
      <c r="J108" s="20">
        <v>4</v>
      </c>
      <c r="K108" s="20">
        <v>2</v>
      </c>
      <c r="L108" s="20">
        <v>2</v>
      </c>
      <c r="M108" s="21">
        <v>1</v>
      </c>
      <c r="N108" s="21">
        <v>1</v>
      </c>
      <c r="O108" s="21">
        <v>3</v>
      </c>
      <c r="P108" s="20">
        <v>2</v>
      </c>
      <c r="Q108" s="20">
        <v>1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1</v>
      </c>
      <c r="Y108" s="20">
        <v>2</v>
      </c>
      <c r="Z108" s="20">
        <v>0</v>
      </c>
      <c r="AA108" s="20">
        <v>1</v>
      </c>
      <c r="AB108" s="20">
        <v>0</v>
      </c>
      <c r="AC108" s="21">
        <v>4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1</v>
      </c>
      <c r="AS108" s="21">
        <v>0</v>
      </c>
      <c r="AT108" s="21">
        <v>0</v>
      </c>
      <c r="AU108" s="21">
        <v>0</v>
      </c>
      <c r="AV108" s="21">
        <v>2</v>
      </c>
      <c r="AW108" s="21">
        <v>0</v>
      </c>
      <c r="AX108" s="21">
        <v>0</v>
      </c>
      <c r="AY108" s="21">
        <v>0</v>
      </c>
      <c r="AZ108" s="21">
        <v>0</v>
      </c>
      <c r="BA108" s="22">
        <v>47</v>
      </c>
      <c r="BB108" s="10"/>
      <c r="BC108" s="89" t="e">
        <f>BA108-#REF!</f>
        <v>#REF!</v>
      </c>
    </row>
    <row r="109" spans="1:55" ht="21.95" customHeight="1" x14ac:dyDescent="0.55000000000000004">
      <c r="A109" s="18">
        <v>97</v>
      </c>
      <c r="B109" s="128" t="s">
        <v>490</v>
      </c>
      <c r="C109" s="19" t="s">
        <v>491</v>
      </c>
      <c r="D109" s="19" t="s">
        <v>303</v>
      </c>
      <c r="E109" s="68">
        <v>1</v>
      </c>
      <c r="F109" s="21">
        <v>0</v>
      </c>
      <c r="G109" s="21">
        <v>0</v>
      </c>
      <c r="H109" s="21">
        <v>0</v>
      </c>
      <c r="I109" s="20">
        <v>1</v>
      </c>
      <c r="J109" s="20">
        <v>0</v>
      </c>
      <c r="K109" s="20">
        <v>0</v>
      </c>
      <c r="L109" s="20">
        <v>0</v>
      </c>
      <c r="M109" s="21">
        <v>0</v>
      </c>
      <c r="N109" s="21">
        <v>0</v>
      </c>
      <c r="O109" s="21">
        <v>0</v>
      </c>
      <c r="P109" s="20">
        <v>0</v>
      </c>
      <c r="Q109" s="20">
        <v>1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2">
        <v>3</v>
      </c>
      <c r="BB109" s="10"/>
      <c r="BC109" s="89" t="e">
        <f>BA109-#REF!</f>
        <v>#REF!</v>
      </c>
    </row>
    <row r="110" spans="1:55" ht="21.95" customHeight="1" x14ac:dyDescent="0.55000000000000004">
      <c r="A110" s="18">
        <v>98</v>
      </c>
      <c r="B110" s="128" t="s">
        <v>583</v>
      </c>
      <c r="C110" s="19" t="s">
        <v>584</v>
      </c>
      <c r="D110" s="19" t="s">
        <v>303</v>
      </c>
      <c r="E110" s="68">
        <v>1</v>
      </c>
      <c r="F110" s="21">
        <v>0</v>
      </c>
      <c r="G110" s="21">
        <v>0</v>
      </c>
      <c r="H110" s="21">
        <v>2</v>
      </c>
      <c r="I110" s="20">
        <v>1</v>
      </c>
      <c r="J110" s="20">
        <v>0</v>
      </c>
      <c r="K110" s="20">
        <v>0</v>
      </c>
      <c r="L110" s="20">
        <v>0</v>
      </c>
      <c r="M110" s="21">
        <v>0</v>
      </c>
      <c r="N110" s="21">
        <v>0</v>
      </c>
      <c r="O110" s="21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1">
        <v>0</v>
      </c>
      <c r="AW110" s="21">
        <v>0</v>
      </c>
      <c r="AX110" s="21">
        <v>0</v>
      </c>
      <c r="AY110" s="21">
        <v>0</v>
      </c>
      <c r="AZ110" s="21">
        <v>0</v>
      </c>
      <c r="BA110" s="22">
        <v>4</v>
      </c>
      <c r="BB110" s="10"/>
      <c r="BC110" s="89" t="e">
        <f>BA110-#REF!</f>
        <v>#REF!</v>
      </c>
    </row>
    <row r="111" spans="1:55" ht="21.95" customHeight="1" x14ac:dyDescent="0.55000000000000004">
      <c r="A111" s="18">
        <v>99</v>
      </c>
      <c r="B111" s="128" t="s">
        <v>492</v>
      </c>
      <c r="C111" s="19" t="s">
        <v>493</v>
      </c>
      <c r="D111" s="19" t="s">
        <v>303</v>
      </c>
      <c r="E111" s="68">
        <v>1</v>
      </c>
      <c r="F111" s="21">
        <v>0</v>
      </c>
      <c r="G111" s="21">
        <v>0</v>
      </c>
      <c r="H111" s="21">
        <v>2</v>
      </c>
      <c r="I111" s="20">
        <v>0</v>
      </c>
      <c r="J111" s="20">
        <v>1</v>
      </c>
      <c r="K111" s="20">
        <v>1</v>
      </c>
      <c r="L111" s="20">
        <v>0</v>
      </c>
      <c r="M111" s="21">
        <v>0</v>
      </c>
      <c r="N111" s="21">
        <v>0</v>
      </c>
      <c r="O111" s="21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2</v>
      </c>
      <c r="Z111" s="20">
        <v>1</v>
      </c>
      <c r="AA111" s="20">
        <v>0</v>
      </c>
      <c r="AB111" s="20">
        <v>0</v>
      </c>
      <c r="AC111" s="21">
        <v>1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0</v>
      </c>
      <c r="AU111" s="21">
        <v>1</v>
      </c>
      <c r="AV111" s="21">
        <v>0</v>
      </c>
      <c r="AW111" s="21">
        <v>0</v>
      </c>
      <c r="AX111" s="21">
        <v>0</v>
      </c>
      <c r="AY111" s="21">
        <v>0</v>
      </c>
      <c r="AZ111" s="21">
        <v>0</v>
      </c>
      <c r="BA111" s="22">
        <v>10</v>
      </c>
      <c r="BB111" s="10"/>
      <c r="BC111" s="89" t="e">
        <f>BA111-#REF!</f>
        <v>#REF!</v>
      </c>
    </row>
    <row r="112" spans="1:55" ht="21.95" customHeight="1" x14ac:dyDescent="0.55000000000000004">
      <c r="A112" s="18">
        <v>100</v>
      </c>
      <c r="B112" s="128" t="s">
        <v>494</v>
      </c>
      <c r="C112" s="19" t="s">
        <v>495</v>
      </c>
      <c r="D112" s="19" t="s">
        <v>303</v>
      </c>
      <c r="E112" s="68">
        <v>0</v>
      </c>
      <c r="F112" s="21">
        <v>0</v>
      </c>
      <c r="G112" s="21">
        <v>0</v>
      </c>
      <c r="H112" s="21">
        <v>2</v>
      </c>
      <c r="I112" s="20">
        <v>0</v>
      </c>
      <c r="J112" s="20">
        <v>0</v>
      </c>
      <c r="K112" s="20">
        <v>1</v>
      </c>
      <c r="L112" s="20">
        <v>0</v>
      </c>
      <c r="M112" s="21">
        <v>0</v>
      </c>
      <c r="N112" s="21">
        <v>0</v>
      </c>
      <c r="O112" s="21">
        <v>0</v>
      </c>
      <c r="P112" s="20">
        <v>0</v>
      </c>
      <c r="Q112" s="20">
        <v>1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>
        <v>0</v>
      </c>
      <c r="AV112" s="21">
        <v>0</v>
      </c>
      <c r="AW112" s="21">
        <v>0</v>
      </c>
      <c r="AX112" s="21">
        <v>1</v>
      </c>
      <c r="AY112" s="21">
        <v>0</v>
      </c>
      <c r="AZ112" s="21">
        <v>1</v>
      </c>
      <c r="BA112" s="22">
        <v>6</v>
      </c>
      <c r="BB112" s="10"/>
      <c r="BC112" s="89" t="e">
        <f>BA112-#REF!</f>
        <v>#REF!</v>
      </c>
    </row>
    <row r="113" spans="1:55" ht="21.95" customHeight="1" x14ac:dyDescent="0.55000000000000004">
      <c r="A113" s="18">
        <v>101</v>
      </c>
      <c r="B113" s="128" t="s">
        <v>497</v>
      </c>
      <c r="C113" s="19" t="s">
        <v>498</v>
      </c>
      <c r="D113" s="19" t="s">
        <v>303</v>
      </c>
      <c r="E113" s="68">
        <v>1</v>
      </c>
      <c r="F113" s="21">
        <v>0</v>
      </c>
      <c r="G113" s="21">
        <v>0</v>
      </c>
      <c r="H113" s="21">
        <v>1</v>
      </c>
      <c r="I113" s="20">
        <v>1</v>
      </c>
      <c r="J113" s="20">
        <v>0</v>
      </c>
      <c r="K113" s="20">
        <v>1</v>
      </c>
      <c r="L113" s="20">
        <v>0</v>
      </c>
      <c r="M113" s="21">
        <v>0</v>
      </c>
      <c r="N113" s="21">
        <v>0</v>
      </c>
      <c r="O113" s="21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2">
        <v>4</v>
      </c>
      <c r="BB113" s="10"/>
      <c r="BC113" s="89" t="e">
        <f>BA113-#REF!</f>
        <v>#REF!</v>
      </c>
    </row>
    <row r="114" spans="1:55" ht="21.95" customHeight="1" x14ac:dyDescent="0.55000000000000004">
      <c r="A114" s="18">
        <v>102</v>
      </c>
      <c r="B114" s="128" t="s">
        <v>499</v>
      </c>
      <c r="C114" s="19" t="s">
        <v>500</v>
      </c>
      <c r="D114" s="19" t="s">
        <v>303</v>
      </c>
      <c r="E114" s="68">
        <v>1</v>
      </c>
      <c r="F114" s="21">
        <v>0</v>
      </c>
      <c r="G114" s="21">
        <v>2</v>
      </c>
      <c r="H114" s="21">
        <v>2</v>
      </c>
      <c r="I114" s="20">
        <v>2</v>
      </c>
      <c r="J114" s="20">
        <v>2</v>
      </c>
      <c r="K114" s="20">
        <v>0</v>
      </c>
      <c r="L114" s="20">
        <v>1</v>
      </c>
      <c r="M114" s="21">
        <v>0</v>
      </c>
      <c r="N114" s="21">
        <v>1</v>
      </c>
      <c r="O114" s="21">
        <v>1</v>
      </c>
      <c r="P114" s="20">
        <v>0</v>
      </c>
      <c r="Q114" s="20">
        <v>1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1</v>
      </c>
      <c r="AC114" s="21">
        <v>2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21">
        <v>1</v>
      </c>
      <c r="AW114" s="21">
        <v>0</v>
      </c>
      <c r="AX114" s="21">
        <v>0</v>
      </c>
      <c r="AY114" s="21">
        <v>0</v>
      </c>
      <c r="AZ114" s="21">
        <v>0</v>
      </c>
      <c r="BA114" s="22">
        <v>17</v>
      </c>
      <c r="BB114" s="10"/>
      <c r="BC114" s="89" t="e">
        <f>BA114-#REF!</f>
        <v>#REF!</v>
      </c>
    </row>
    <row r="115" spans="1:55" ht="21.95" customHeight="1" x14ac:dyDescent="0.55000000000000004">
      <c r="A115" s="18">
        <v>103</v>
      </c>
      <c r="B115" s="128" t="s">
        <v>501</v>
      </c>
      <c r="C115" s="19" t="s">
        <v>502</v>
      </c>
      <c r="D115" s="19" t="s">
        <v>303</v>
      </c>
      <c r="E115" s="68">
        <v>1</v>
      </c>
      <c r="F115" s="21">
        <v>0</v>
      </c>
      <c r="G115" s="21">
        <v>0</v>
      </c>
      <c r="H115" s="21">
        <v>0</v>
      </c>
      <c r="I115" s="20">
        <v>1</v>
      </c>
      <c r="J115" s="20">
        <v>1</v>
      </c>
      <c r="K115" s="20">
        <v>1</v>
      </c>
      <c r="L115" s="20">
        <v>0</v>
      </c>
      <c r="M115" s="21">
        <v>1</v>
      </c>
      <c r="N115" s="21">
        <v>0</v>
      </c>
      <c r="O115" s="21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1">
        <v>1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</v>
      </c>
      <c r="AY115" s="21">
        <v>0</v>
      </c>
      <c r="AZ115" s="21">
        <v>0</v>
      </c>
      <c r="BA115" s="22">
        <v>6</v>
      </c>
      <c r="BB115" s="10"/>
      <c r="BC115" s="89" t="e">
        <f>BA115-#REF!</f>
        <v>#REF!</v>
      </c>
    </row>
    <row r="116" spans="1:55" ht="21.95" customHeight="1" x14ac:dyDescent="0.55000000000000004">
      <c r="A116" s="18">
        <v>104</v>
      </c>
      <c r="B116" s="128" t="s">
        <v>503</v>
      </c>
      <c r="C116" s="19" t="s">
        <v>504</v>
      </c>
      <c r="D116" s="19" t="s">
        <v>303</v>
      </c>
      <c r="E116" s="68">
        <v>1</v>
      </c>
      <c r="F116" s="21">
        <v>1</v>
      </c>
      <c r="G116" s="21">
        <v>4</v>
      </c>
      <c r="H116" s="21">
        <v>2</v>
      </c>
      <c r="I116" s="20">
        <v>3</v>
      </c>
      <c r="J116" s="20">
        <v>2</v>
      </c>
      <c r="K116" s="20">
        <v>2</v>
      </c>
      <c r="L116" s="20">
        <v>0</v>
      </c>
      <c r="M116" s="21">
        <v>1</v>
      </c>
      <c r="N116" s="21">
        <v>1</v>
      </c>
      <c r="O116" s="21">
        <v>3</v>
      </c>
      <c r="P116" s="20">
        <v>0</v>
      </c>
      <c r="Q116" s="20">
        <v>2</v>
      </c>
      <c r="R116" s="20">
        <v>1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1</v>
      </c>
      <c r="Z116" s="20">
        <v>0</v>
      </c>
      <c r="AA116" s="20">
        <v>0</v>
      </c>
      <c r="AB116" s="20">
        <v>1</v>
      </c>
      <c r="AC116" s="21">
        <v>3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2</v>
      </c>
      <c r="AS116" s="21">
        <v>0</v>
      </c>
      <c r="AT116" s="21">
        <v>0</v>
      </c>
      <c r="AU116" s="21">
        <v>0</v>
      </c>
      <c r="AV116" s="21">
        <v>1</v>
      </c>
      <c r="AW116" s="21">
        <v>0</v>
      </c>
      <c r="AX116" s="21">
        <v>0</v>
      </c>
      <c r="AY116" s="21">
        <v>0</v>
      </c>
      <c r="AZ116" s="21">
        <v>1</v>
      </c>
      <c r="BA116" s="22">
        <v>32</v>
      </c>
      <c r="BB116" s="10"/>
      <c r="BC116" s="89" t="e">
        <f>BA116-#REF!</f>
        <v>#REF!</v>
      </c>
    </row>
    <row r="117" spans="1:55" ht="21.95" customHeight="1" x14ac:dyDescent="0.55000000000000004">
      <c r="A117" s="18">
        <v>105</v>
      </c>
      <c r="B117" s="128" t="s">
        <v>507</v>
      </c>
      <c r="C117" s="19" t="s">
        <v>508</v>
      </c>
      <c r="D117" s="19" t="s">
        <v>303</v>
      </c>
      <c r="E117" s="68">
        <v>1</v>
      </c>
      <c r="F117" s="21">
        <v>0</v>
      </c>
      <c r="G117" s="21">
        <v>1</v>
      </c>
      <c r="H117" s="21">
        <v>2</v>
      </c>
      <c r="I117" s="20">
        <v>3</v>
      </c>
      <c r="J117" s="20">
        <v>2</v>
      </c>
      <c r="K117" s="20">
        <v>1</v>
      </c>
      <c r="L117" s="20">
        <v>0</v>
      </c>
      <c r="M117" s="21">
        <v>1</v>
      </c>
      <c r="N117" s="21">
        <v>0</v>
      </c>
      <c r="O117" s="21">
        <v>2</v>
      </c>
      <c r="P117" s="20">
        <v>0</v>
      </c>
      <c r="Q117" s="20">
        <v>1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1</v>
      </c>
      <c r="Y117" s="20">
        <v>0</v>
      </c>
      <c r="Z117" s="20">
        <v>0</v>
      </c>
      <c r="AA117" s="20">
        <v>0</v>
      </c>
      <c r="AB117" s="20">
        <v>0</v>
      </c>
      <c r="AC117" s="21">
        <v>2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  <c r="AT117" s="21">
        <v>0</v>
      </c>
      <c r="AU117" s="21">
        <v>0</v>
      </c>
      <c r="AV117" s="21">
        <v>0</v>
      </c>
      <c r="AW117" s="21">
        <v>0</v>
      </c>
      <c r="AX117" s="21">
        <v>0</v>
      </c>
      <c r="AY117" s="21">
        <v>0</v>
      </c>
      <c r="AZ117" s="21">
        <v>0</v>
      </c>
      <c r="BA117" s="22">
        <v>17</v>
      </c>
      <c r="BB117" s="10"/>
      <c r="BC117" s="89" t="e">
        <f>BA117-#REF!</f>
        <v>#REF!</v>
      </c>
    </row>
    <row r="118" spans="1:55" ht="21.95" customHeight="1" x14ac:dyDescent="0.55000000000000004">
      <c r="A118" s="18" t="s">
        <v>596</v>
      </c>
      <c r="B118" s="128" t="s">
        <v>509</v>
      </c>
      <c r="C118" s="19" t="s">
        <v>510</v>
      </c>
      <c r="D118" s="19" t="s">
        <v>303</v>
      </c>
      <c r="E118" s="68">
        <v>1</v>
      </c>
      <c r="F118" s="21">
        <v>0</v>
      </c>
      <c r="G118" s="21">
        <v>1</v>
      </c>
      <c r="H118" s="21">
        <v>0</v>
      </c>
      <c r="I118" s="20">
        <v>2</v>
      </c>
      <c r="J118" s="20">
        <v>2</v>
      </c>
      <c r="K118" s="20">
        <v>1</v>
      </c>
      <c r="L118" s="20">
        <v>0</v>
      </c>
      <c r="M118" s="21">
        <v>1</v>
      </c>
      <c r="N118" s="21">
        <v>0</v>
      </c>
      <c r="O118" s="21">
        <v>2</v>
      </c>
      <c r="P118" s="20">
        <v>1</v>
      </c>
      <c r="Q118" s="20">
        <v>1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1</v>
      </c>
      <c r="Y118" s="20">
        <v>0</v>
      </c>
      <c r="Z118" s="20">
        <v>0</v>
      </c>
      <c r="AA118" s="20">
        <v>1</v>
      </c>
      <c r="AB118" s="20">
        <v>0</v>
      </c>
      <c r="AC118" s="21">
        <v>2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1</v>
      </c>
      <c r="AS118" s="21">
        <v>0</v>
      </c>
      <c r="AT118" s="21">
        <v>0</v>
      </c>
      <c r="AU118" s="21">
        <v>1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2">
        <v>18</v>
      </c>
      <c r="BB118" s="10"/>
      <c r="BC118" s="89" t="e">
        <f>BA118-#REF!</f>
        <v>#REF!</v>
      </c>
    </row>
    <row r="119" spans="1:55" ht="21.95" customHeight="1" x14ac:dyDescent="0.55000000000000004">
      <c r="A119" s="18">
        <v>107</v>
      </c>
      <c r="B119" s="128" t="s">
        <v>512</v>
      </c>
      <c r="C119" s="19" t="s">
        <v>513</v>
      </c>
      <c r="D119" s="19" t="s">
        <v>303</v>
      </c>
      <c r="E119" s="68">
        <v>1</v>
      </c>
      <c r="F119" s="21">
        <v>0</v>
      </c>
      <c r="G119" s="21">
        <v>1</v>
      </c>
      <c r="H119" s="21">
        <v>0</v>
      </c>
      <c r="I119" s="20">
        <v>0</v>
      </c>
      <c r="J119" s="20">
        <v>0</v>
      </c>
      <c r="K119" s="20">
        <v>0</v>
      </c>
      <c r="L119" s="20">
        <v>0</v>
      </c>
      <c r="M119" s="21">
        <v>1</v>
      </c>
      <c r="N119" s="21">
        <v>1</v>
      </c>
      <c r="O119" s="21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1</v>
      </c>
      <c r="AC119" s="21">
        <v>2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  <c r="AT119" s="21">
        <v>0</v>
      </c>
      <c r="AU119" s="21">
        <v>0</v>
      </c>
      <c r="AV119" s="21">
        <v>1</v>
      </c>
      <c r="AW119" s="21">
        <v>0</v>
      </c>
      <c r="AX119" s="21">
        <v>0</v>
      </c>
      <c r="AY119" s="21">
        <v>0</v>
      </c>
      <c r="AZ119" s="21">
        <v>1</v>
      </c>
      <c r="BA119" s="22">
        <v>9</v>
      </c>
      <c r="BB119" s="10"/>
      <c r="BC119" s="89" t="e">
        <f>BA119-#REF!</f>
        <v>#REF!</v>
      </c>
    </row>
    <row r="120" spans="1:55" ht="21.95" customHeight="1" x14ac:dyDescent="0.55000000000000004">
      <c r="A120" s="18">
        <v>108</v>
      </c>
      <c r="B120" s="128" t="s">
        <v>514</v>
      </c>
      <c r="C120" s="19" t="s">
        <v>515</v>
      </c>
      <c r="D120" s="19" t="s">
        <v>303</v>
      </c>
      <c r="E120" s="68">
        <v>1</v>
      </c>
      <c r="F120" s="21">
        <v>0</v>
      </c>
      <c r="G120" s="21">
        <v>0</v>
      </c>
      <c r="H120" s="21">
        <v>1</v>
      </c>
      <c r="I120" s="20">
        <v>2</v>
      </c>
      <c r="J120" s="20">
        <v>1</v>
      </c>
      <c r="K120" s="20">
        <v>1</v>
      </c>
      <c r="L120" s="20">
        <v>0</v>
      </c>
      <c r="M120" s="21">
        <v>0</v>
      </c>
      <c r="N120" s="21">
        <v>0</v>
      </c>
      <c r="O120" s="21">
        <v>1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1">
        <v>1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  <c r="AT120" s="21">
        <v>0</v>
      </c>
      <c r="AU120" s="21">
        <v>0</v>
      </c>
      <c r="AV120" s="21">
        <v>1</v>
      </c>
      <c r="AW120" s="21">
        <v>0</v>
      </c>
      <c r="AX120" s="21">
        <v>0</v>
      </c>
      <c r="AY120" s="21">
        <v>0</v>
      </c>
      <c r="AZ120" s="21">
        <v>0</v>
      </c>
      <c r="BA120" s="22">
        <v>9</v>
      </c>
      <c r="BB120" s="10"/>
      <c r="BC120" s="89" t="e">
        <f>BA120-#REF!</f>
        <v>#REF!</v>
      </c>
    </row>
    <row r="121" spans="1:55" ht="21.95" customHeight="1" x14ac:dyDescent="0.55000000000000004">
      <c r="A121" s="18">
        <v>109</v>
      </c>
      <c r="B121" s="128" t="s">
        <v>585</v>
      </c>
      <c r="C121" s="19" t="s">
        <v>491</v>
      </c>
      <c r="D121" s="19" t="s">
        <v>303</v>
      </c>
      <c r="E121" s="68">
        <v>1</v>
      </c>
      <c r="F121" s="21">
        <v>0</v>
      </c>
      <c r="G121" s="21">
        <v>0</v>
      </c>
      <c r="H121" s="21">
        <v>2</v>
      </c>
      <c r="I121" s="20">
        <v>1</v>
      </c>
      <c r="J121" s="20">
        <v>0</v>
      </c>
      <c r="K121" s="20">
        <v>0</v>
      </c>
      <c r="L121" s="20">
        <v>1</v>
      </c>
      <c r="M121" s="21">
        <v>1</v>
      </c>
      <c r="N121" s="21">
        <v>0</v>
      </c>
      <c r="O121" s="21">
        <v>1</v>
      </c>
      <c r="P121" s="20">
        <v>0</v>
      </c>
      <c r="Q121" s="20">
        <v>1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1">
        <v>1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1</v>
      </c>
      <c r="AS121" s="21">
        <v>0</v>
      </c>
      <c r="AT121" s="21">
        <v>0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  <c r="BA121" s="22">
        <v>10</v>
      </c>
      <c r="BB121" s="10"/>
      <c r="BC121" s="89" t="e">
        <f>BA121-#REF!</f>
        <v>#REF!</v>
      </c>
    </row>
    <row r="122" spans="1:55" ht="21.95" customHeight="1" x14ac:dyDescent="0.55000000000000004">
      <c r="A122" s="18">
        <v>110</v>
      </c>
      <c r="B122" s="128" t="s">
        <v>516</v>
      </c>
      <c r="C122" s="19" t="s">
        <v>517</v>
      </c>
      <c r="D122" s="19" t="s">
        <v>303</v>
      </c>
      <c r="E122" s="68">
        <v>1</v>
      </c>
      <c r="F122" s="21">
        <v>0</v>
      </c>
      <c r="G122" s="21">
        <v>0</v>
      </c>
      <c r="H122" s="21">
        <v>1</v>
      </c>
      <c r="I122" s="20">
        <v>1</v>
      </c>
      <c r="J122" s="20">
        <v>1</v>
      </c>
      <c r="K122" s="20">
        <v>0</v>
      </c>
      <c r="L122" s="20">
        <v>0</v>
      </c>
      <c r="M122" s="21">
        <v>0</v>
      </c>
      <c r="N122" s="21">
        <v>0</v>
      </c>
      <c r="O122" s="21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2">
        <v>4</v>
      </c>
      <c r="BB122" s="10"/>
      <c r="BC122" s="89" t="e">
        <f>BA122-#REF!</f>
        <v>#REF!</v>
      </c>
    </row>
    <row r="123" spans="1:55" ht="21.95" customHeight="1" x14ac:dyDescent="0.55000000000000004">
      <c r="A123" s="18">
        <v>111</v>
      </c>
      <c r="B123" s="128" t="s">
        <v>518</v>
      </c>
      <c r="C123" s="19" t="s">
        <v>519</v>
      </c>
      <c r="D123" s="19" t="s">
        <v>303</v>
      </c>
      <c r="E123" s="68">
        <v>1</v>
      </c>
      <c r="F123" s="21">
        <v>0</v>
      </c>
      <c r="G123" s="21">
        <v>1</v>
      </c>
      <c r="H123" s="21">
        <v>0</v>
      </c>
      <c r="I123" s="20">
        <v>1</v>
      </c>
      <c r="J123" s="20">
        <v>1</v>
      </c>
      <c r="K123" s="20">
        <v>0</v>
      </c>
      <c r="L123" s="20">
        <v>0</v>
      </c>
      <c r="M123" s="21">
        <v>0</v>
      </c>
      <c r="N123" s="21">
        <v>0</v>
      </c>
      <c r="O123" s="21">
        <v>1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1">
        <v>1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  <c r="AT123" s="21">
        <v>0</v>
      </c>
      <c r="AU123" s="21">
        <v>0</v>
      </c>
      <c r="AV123" s="21">
        <v>0</v>
      </c>
      <c r="AW123" s="21">
        <v>0</v>
      </c>
      <c r="AX123" s="21">
        <v>0</v>
      </c>
      <c r="AY123" s="21">
        <v>0</v>
      </c>
      <c r="AZ123" s="21">
        <v>0</v>
      </c>
      <c r="BA123" s="22">
        <v>6</v>
      </c>
      <c r="BB123" s="10"/>
      <c r="BC123" s="89" t="e">
        <f>BA123-#REF!</f>
        <v>#REF!</v>
      </c>
    </row>
    <row r="124" spans="1:55" ht="21.95" customHeight="1" x14ac:dyDescent="0.55000000000000004">
      <c r="A124" s="18">
        <v>112</v>
      </c>
      <c r="B124" s="128" t="s">
        <v>520</v>
      </c>
      <c r="C124" s="19" t="s">
        <v>521</v>
      </c>
      <c r="D124" s="19" t="s">
        <v>303</v>
      </c>
      <c r="E124" s="68">
        <v>1</v>
      </c>
      <c r="F124" s="21">
        <v>0</v>
      </c>
      <c r="G124" s="21">
        <v>1</v>
      </c>
      <c r="H124" s="21">
        <v>0</v>
      </c>
      <c r="I124" s="20">
        <v>0</v>
      </c>
      <c r="J124" s="20">
        <v>1</v>
      </c>
      <c r="K124" s="20">
        <v>0</v>
      </c>
      <c r="L124" s="20">
        <v>0</v>
      </c>
      <c r="M124" s="21">
        <v>0</v>
      </c>
      <c r="N124" s="21">
        <v>0</v>
      </c>
      <c r="O124" s="21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1">
        <v>1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  <c r="AT124" s="21">
        <v>0</v>
      </c>
      <c r="AU124" s="21">
        <v>0</v>
      </c>
      <c r="AV124" s="21">
        <v>1</v>
      </c>
      <c r="AW124" s="21">
        <v>0</v>
      </c>
      <c r="AX124" s="21">
        <v>0</v>
      </c>
      <c r="AY124" s="21">
        <v>0</v>
      </c>
      <c r="AZ124" s="21">
        <v>0</v>
      </c>
      <c r="BA124" s="22">
        <v>5</v>
      </c>
      <c r="BB124" s="10"/>
      <c r="BC124" s="89" t="e">
        <f>BA124-#REF!</f>
        <v>#REF!</v>
      </c>
    </row>
    <row r="125" spans="1:55" ht="21.95" customHeight="1" x14ac:dyDescent="0.55000000000000004">
      <c r="A125" s="18">
        <v>113</v>
      </c>
      <c r="B125" s="128" t="s">
        <v>522</v>
      </c>
      <c r="C125" s="19" t="s">
        <v>523</v>
      </c>
      <c r="D125" s="19" t="s">
        <v>303</v>
      </c>
      <c r="E125" s="68">
        <v>1</v>
      </c>
      <c r="F125" s="21">
        <v>0</v>
      </c>
      <c r="G125" s="21">
        <v>1</v>
      </c>
      <c r="H125" s="21">
        <v>0</v>
      </c>
      <c r="I125" s="20">
        <v>2</v>
      </c>
      <c r="J125" s="20">
        <v>2</v>
      </c>
      <c r="K125" s="20">
        <v>1</v>
      </c>
      <c r="L125" s="20">
        <v>0</v>
      </c>
      <c r="M125" s="21">
        <v>0</v>
      </c>
      <c r="N125" s="21">
        <v>1</v>
      </c>
      <c r="O125" s="21">
        <v>2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1</v>
      </c>
      <c r="Z125" s="20">
        <v>1</v>
      </c>
      <c r="AA125" s="20">
        <v>0</v>
      </c>
      <c r="AB125" s="20">
        <v>0</v>
      </c>
      <c r="AC125" s="21">
        <v>3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  <c r="AT125" s="21">
        <v>0</v>
      </c>
      <c r="AU125" s="21">
        <v>0</v>
      </c>
      <c r="AV125" s="21">
        <v>1</v>
      </c>
      <c r="AW125" s="21">
        <v>0</v>
      </c>
      <c r="AX125" s="21">
        <v>0</v>
      </c>
      <c r="AY125" s="21">
        <v>0</v>
      </c>
      <c r="AZ125" s="21">
        <v>0</v>
      </c>
      <c r="BA125" s="22">
        <v>16</v>
      </c>
      <c r="BB125" s="10"/>
      <c r="BC125" s="89" t="e">
        <f>BA125-#REF!</f>
        <v>#REF!</v>
      </c>
    </row>
    <row r="126" spans="1:55" ht="21.95" customHeight="1" x14ac:dyDescent="0.55000000000000004">
      <c r="A126" s="18">
        <v>114</v>
      </c>
      <c r="B126" s="128" t="s">
        <v>524</v>
      </c>
      <c r="C126" s="19" t="s">
        <v>525</v>
      </c>
      <c r="D126" s="19" t="s">
        <v>303</v>
      </c>
      <c r="E126" s="68">
        <v>1</v>
      </c>
      <c r="F126" s="21">
        <v>0</v>
      </c>
      <c r="G126" s="21">
        <v>0</v>
      </c>
      <c r="H126" s="21">
        <v>4</v>
      </c>
      <c r="I126" s="20">
        <v>1</v>
      </c>
      <c r="J126" s="20">
        <v>0</v>
      </c>
      <c r="K126" s="20">
        <v>0</v>
      </c>
      <c r="L126" s="20">
        <v>0</v>
      </c>
      <c r="M126" s="21">
        <v>0</v>
      </c>
      <c r="N126" s="21">
        <v>0</v>
      </c>
      <c r="O126" s="21">
        <v>0</v>
      </c>
      <c r="P126" s="20">
        <v>0</v>
      </c>
      <c r="Q126" s="20">
        <v>1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1">
        <v>1</v>
      </c>
      <c r="BA126" s="22">
        <v>8</v>
      </c>
      <c r="BB126" s="10"/>
      <c r="BC126" s="89" t="e">
        <f>BA126-#REF!</f>
        <v>#REF!</v>
      </c>
    </row>
    <row r="127" spans="1:55" ht="21.95" customHeight="1" x14ac:dyDescent="0.55000000000000004">
      <c r="A127" s="18">
        <v>115</v>
      </c>
      <c r="B127" s="128" t="s">
        <v>527</v>
      </c>
      <c r="C127" s="19" t="s">
        <v>528</v>
      </c>
      <c r="D127" s="19" t="s">
        <v>303</v>
      </c>
      <c r="E127" s="68">
        <v>1</v>
      </c>
      <c r="F127" s="21">
        <v>0</v>
      </c>
      <c r="G127" s="21">
        <v>0</v>
      </c>
      <c r="H127" s="21">
        <v>0</v>
      </c>
      <c r="I127" s="20">
        <v>1</v>
      </c>
      <c r="J127" s="20">
        <v>1</v>
      </c>
      <c r="K127" s="20">
        <v>0</v>
      </c>
      <c r="L127" s="20">
        <v>0</v>
      </c>
      <c r="M127" s="21">
        <v>0</v>
      </c>
      <c r="N127" s="21">
        <v>0</v>
      </c>
      <c r="O127" s="21">
        <v>0</v>
      </c>
      <c r="P127" s="20">
        <v>0</v>
      </c>
      <c r="Q127" s="20">
        <v>0</v>
      </c>
      <c r="R127" s="20">
        <v>1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1</v>
      </c>
      <c r="AA127" s="20">
        <v>0</v>
      </c>
      <c r="AB127" s="20">
        <v>0</v>
      </c>
      <c r="AC127" s="21">
        <v>1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  <c r="AT127" s="21">
        <v>0</v>
      </c>
      <c r="AU127" s="21">
        <v>0</v>
      </c>
      <c r="AV127" s="21">
        <v>0</v>
      </c>
      <c r="AW127" s="21">
        <v>1</v>
      </c>
      <c r="AX127" s="21">
        <v>0</v>
      </c>
      <c r="AY127" s="21">
        <v>0</v>
      </c>
      <c r="AZ127" s="21">
        <v>1</v>
      </c>
      <c r="BA127" s="22">
        <v>8</v>
      </c>
      <c r="BB127" s="10"/>
      <c r="BC127" s="89" t="e">
        <f>BA127-#REF!</f>
        <v>#REF!</v>
      </c>
    </row>
    <row r="128" spans="1:55" ht="21.95" customHeight="1" x14ac:dyDescent="0.55000000000000004">
      <c r="A128" s="18">
        <v>116</v>
      </c>
      <c r="B128" s="128" t="s">
        <v>529</v>
      </c>
      <c r="C128" s="19" t="s">
        <v>530</v>
      </c>
      <c r="D128" s="19" t="s">
        <v>303</v>
      </c>
      <c r="E128" s="68">
        <v>1</v>
      </c>
      <c r="F128" s="21">
        <v>0</v>
      </c>
      <c r="G128" s="21">
        <v>0</v>
      </c>
      <c r="H128" s="21">
        <v>1</v>
      </c>
      <c r="I128" s="20">
        <v>0</v>
      </c>
      <c r="J128" s="20">
        <v>0</v>
      </c>
      <c r="K128" s="20">
        <v>1</v>
      </c>
      <c r="L128" s="20">
        <v>0</v>
      </c>
      <c r="M128" s="21">
        <v>0</v>
      </c>
      <c r="N128" s="21">
        <v>0</v>
      </c>
      <c r="O128" s="21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1</v>
      </c>
      <c r="AA128" s="20">
        <v>0</v>
      </c>
      <c r="AB128" s="20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1</v>
      </c>
      <c r="AP128" s="21">
        <v>0</v>
      </c>
      <c r="AQ128" s="21">
        <v>0</v>
      </c>
      <c r="AR128" s="21">
        <v>0</v>
      </c>
      <c r="AS128" s="21">
        <v>0</v>
      </c>
      <c r="AT128" s="21">
        <v>0</v>
      </c>
      <c r="AU128" s="21">
        <v>0</v>
      </c>
      <c r="AV128" s="21">
        <v>0</v>
      </c>
      <c r="AW128" s="21">
        <v>0</v>
      </c>
      <c r="AX128" s="21">
        <v>0</v>
      </c>
      <c r="AY128" s="21">
        <v>0</v>
      </c>
      <c r="AZ128" s="21">
        <v>1</v>
      </c>
      <c r="BA128" s="22">
        <v>6</v>
      </c>
      <c r="BB128" s="10"/>
      <c r="BC128" s="89" t="e">
        <f>BA128-#REF!</f>
        <v>#REF!</v>
      </c>
    </row>
    <row r="129" spans="1:55" ht="21.95" customHeight="1" x14ac:dyDescent="0.55000000000000004">
      <c r="A129" s="18">
        <v>117</v>
      </c>
      <c r="B129" s="128" t="s">
        <v>533</v>
      </c>
      <c r="C129" s="19" t="s">
        <v>534</v>
      </c>
      <c r="D129" s="19" t="s">
        <v>303</v>
      </c>
      <c r="E129" s="68">
        <v>1</v>
      </c>
      <c r="F129" s="21">
        <v>0</v>
      </c>
      <c r="G129" s="21">
        <v>0</v>
      </c>
      <c r="H129" s="21">
        <v>0</v>
      </c>
      <c r="I129" s="20">
        <v>1</v>
      </c>
      <c r="J129" s="20">
        <v>1</v>
      </c>
      <c r="K129" s="20">
        <v>1</v>
      </c>
      <c r="L129" s="20">
        <v>0</v>
      </c>
      <c r="M129" s="21">
        <v>0</v>
      </c>
      <c r="N129" s="21">
        <v>0</v>
      </c>
      <c r="O129" s="21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1</v>
      </c>
      <c r="AA129" s="20">
        <v>1</v>
      </c>
      <c r="AB129" s="20">
        <v>0</v>
      </c>
      <c r="AC129" s="21">
        <v>1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1">
        <v>1</v>
      </c>
      <c r="AV129" s="21">
        <v>1</v>
      </c>
      <c r="AW129" s="21">
        <v>0</v>
      </c>
      <c r="AX129" s="21">
        <v>0</v>
      </c>
      <c r="AY129" s="21">
        <v>0</v>
      </c>
      <c r="AZ129" s="21">
        <v>1</v>
      </c>
      <c r="BA129" s="22">
        <v>10</v>
      </c>
      <c r="BB129" s="10"/>
      <c r="BC129" s="89" t="e">
        <f>BA129-#REF!</f>
        <v>#REF!</v>
      </c>
    </row>
    <row r="130" spans="1:55" ht="21.95" customHeight="1" x14ac:dyDescent="0.55000000000000004">
      <c r="A130" s="18">
        <v>118</v>
      </c>
      <c r="B130" s="128">
        <v>90020127</v>
      </c>
      <c r="C130" s="19" t="s">
        <v>535</v>
      </c>
      <c r="D130" s="19" t="s">
        <v>303</v>
      </c>
      <c r="E130" s="68">
        <v>1</v>
      </c>
      <c r="F130" s="21">
        <v>0</v>
      </c>
      <c r="G130" s="21">
        <v>1</v>
      </c>
      <c r="H130" s="21">
        <v>1</v>
      </c>
      <c r="I130" s="20">
        <v>1</v>
      </c>
      <c r="J130" s="20">
        <v>0</v>
      </c>
      <c r="K130" s="20">
        <v>0</v>
      </c>
      <c r="L130" s="20">
        <v>1</v>
      </c>
      <c r="M130" s="21">
        <v>1</v>
      </c>
      <c r="N130" s="21">
        <v>0</v>
      </c>
      <c r="O130" s="21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  <c r="AT130" s="21">
        <v>0</v>
      </c>
      <c r="AU130" s="21">
        <v>0</v>
      </c>
      <c r="AV130" s="21">
        <v>0</v>
      </c>
      <c r="AW130" s="21">
        <v>0</v>
      </c>
      <c r="AX130" s="21">
        <v>0</v>
      </c>
      <c r="AY130" s="21">
        <v>0</v>
      </c>
      <c r="AZ130" s="21">
        <v>0</v>
      </c>
      <c r="BA130" s="22">
        <v>6</v>
      </c>
      <c r="BB130" s="10"/>
      <c r="BC130" s="89" t="e">
        <f>BA130-#REF!</f>
        <v>#REF!</v>
      </c>
    </row>
    <row r="131" spans="1:55" ht="21.95" customHeight="1" x14ac:dyDescent="0.55000000000000004">
      <c r="A131" s="18">
        <v>119</v>
      </c>
      <c r="B131" s="128" t="s">
        <v>586</v>
      </c>
      <c r="C131" s="19" t="s">
        <v>587</v>
      </c>
      <c r="D131" s="19" t="s">
        <v>303</v>
      </c>
      <c r="E131" s="68">
        <v>1</v>
      </c>
      <c r="F131" s="21">
        <v>0</v>
      </c>
      <c r="G131" s="21">
        <v>1</v>
      </c>
      <c r="H131" s="21">
        <v>1</v>
      </c>
      <c r="I131" s="20">
        <v>1</v>
      </c>
      <c r="J131" s="20">
        <v>1</v>
      </c>
      <c r="K131" s="20">
        <v>1</v>
      </c>
      <c r="L131" s="20">
        <v>0</v>
      </c>
      <c r="M131" s="21">
        <v>0</v>
      </c>
      <c r="N131" s="21">
        <v>0</v>
      </c>
      <c r="O131" s="21">
        <v>2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1">
        <v>1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  <c r="AT131" s="21">
        <v>0</v>
      </c>
      <c r="AU131" s="21">
        <v>0</v>
      </c>
      <c r="AV131" s="21">
        <v>1</v>
      </c>
      <c r="AW131" s="21">
        <v>0</v>
      </c>
      <c r="AX131" s="21">
        <v>0</v>
      </c>
      <c r="AY131" s="21">
        <v>0</v>
      </c>
      <c r="AZ131" s="21">
        <v>0</v>
      </c>
      <c r="BA131" s="22">
        <v>10</v>
      </c>
      <c r="BB131" s="10"/>
      <c r="BC131" s="89" t="e">
        <f>BA131-#REF!</f>
        <v>#REF!</v>
      </c>
    </row>
    <row r="132" spans="1:55" ht="21.95" customHeight="1" x14ac:dyDescent="0.55000000000000004">
      <c r="A132" s="18">
        <v>120</v>
      </c>
      <c r="B132" s="128" t="s">
        <v>536</v>
      </c>
      <c r="C132" s="19" t="s">
        <v>537</v>
      </c>
      <c r="D132" s="19" t="s">
        <v>303</v>
      </c>
      <c r="E132" s="68">
        <v>1</v>
      </c>
      <c r="F132" s="21">
        <v>1</v>
      </c>
      <c r="G132" s="21">
        <v>1</v>
      </c>
      <c r="H132" s="21">
        <v>1</v>
      </c>
      <c r="I132" s="20">
        <v>2</v>
      </c>
      <c r="J132" s="20">
        <v>2</v>
      </c>
      <c r="K132" s="20">
        <v>2</v>
      </c>
      <c r="L132" s="20">
        <v>0</v>
      </c>
      <c r="M132" s="21">
        <v>0</v>
      </c>
      <c r="N132" s="21">
        <v>1</v>
      </c>
      <c r="O132" s="21">
        <v>1</v>
      </c>
      <c r="P132" s="20">
        <v>1</v>
      </c>
      <c r="Q132" s="20">
        <v>1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1</v>
      </c>
      <c r="Y132" s="20">
        <v>0</v>
      </c>
      <c r="Z132" s="20">
        <v>0</v>
      </c>
      <c r="AA132" s="20">
        <v>0</v>
      </c>
      <c r="AB132" s="20">
        <v>0</v>
      </c>
      <c r="AC132" s="21">
        <v>2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  <c r="AT132" s="21">
        <v>0</v>
      </c>
      <c r="AU132" s="21">
        <v>2</v>
      </c>
      <c r="AV132" s="21">
        <v>2</v>
      </c>
      <c r="AW132" s="21">
        <v>0</v>
      </c>
      <c r="AX132" s="21">
        <v>0</v>
      </c>
      <c r="AY132" s="21">
        <v>0</v>
      </c>
      <c r="AZ132" s="21">
        <v>0</v>
      </c>
      <c r="BA132" s="22">
        <v>21</v>
      </c>
      <c r="BB132" s="10"/>
      <c r="BC132" s="89" t="e">
        <f>BA132-#REF!</f>
        <v>#REF!</v>
      </c>
    </row>
    <row r="133" spans="1:55" ht="21.95" customHeight="1" x14ac:dyDescent="0.55000000000000004">
      <c r="A133" s="18">
        <v>121</v>
      </c>
      <c r="B133" s="128" t="s">
        <v>538</v>
      </c>
      <c r="C133" s="19" t="s">
        <v>539</v>
      </c>
      <c r="D133" s="19" t="s">
        <v>303</v>
      </c>
      <c r="E133" s="68">
        <v>1</v>
      </c>
      <c r="F133" s="21">
        <v>0</v>
      </c>
      <c r="G133" s="21">
        <v>0</v>
      </c>
      <c r="H133" s="21">
        <v>0</v>
      </c>
      <c r="I133" s="20">
        <v>1</v>
      </c>
      <c r="J133" s="20">
        <v>0</v>
      </c>
      <c r="K133" s="20">
        <v>1</v>
      </c>
      <c r="L133" s="20">
        <v>0</v>
      </c>
      <c r="M133" s="21">
        <v>0</v>
      </c>
      <c r="N133" s="21">
        <v>0</v>
      </c>
      <c r="O133" s="21">
        <v>0</v>
      </c>
      <c r="P133" s="20">
        <v>1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1">
        <v>1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  <c r="AT133" s="21">
        <v>0</v>
      </c>
      <c r="AU133" s="21">
        <v>0</v>
      </c>
      <c r="AV133" s="21">
        <v>0</v>
      </c>
      <c r="AW133" s="21">
        <v>0</v>
      </c>
      <c r="AX133" s="21">
        <v>0</v>
      </c>
      <c r="AY133" s="21">
        <v>0</v>
      </c>
      <c r="AZ133" s="21">
        <v>0</v>
      </c>
      <c r="BA133" s="22">
        <v>5</v>
      </c>
      <c r="BB133" s="10"/>
      <c r="BC133" s="89" t="e">
        <f>BA133-#REF!</f>
        <v>#REF!</v>
      </c>
    </row>
    <row r="134" spans="1:55" ht="21.95" customHeight="1" x14ac:dyDescent="0.55000000000000004">
      <c r="A134" s="18">
        <v>122</v>
      </c>
      <c r="B134" s="128" t="s">
        <v>540</v>
      </c>
      <c r="C134" s="19" t="s">
        <v>541</v>
      </c>
      <c r="D134" s="19" t="s">
        <v>303</v>
      </c>
      <c r="E134" s="68">
        <v>1</v>
      </c>
      <c r="F134" s="21">
        <v>0</v>
      </c>
      <c r="G134" s="21">
        <v>2</v>
      </c>
      <c r="H134" s="21">
        <v>0</v>
      </c>
      <c r="I134" s="20">
        <v>1</v>
      </c>
      <c r="J134" s="20">
        <v>0</v>
      </c>
      <c r="K134" s="20">
        <v>0</v>
      </c>
      <c r="L134" s="20">
        <v>0</v>
      </c>
      <c r="M134" s="21">
        <v>1</v>
      </c>
      <c r="N134" s="21">
        <v>0</v>
      </c>
      <c r="O134" s="21">
        <v>2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1</v>
      </c>
      <c r="AA134" s="20">
        <v>0</v>
      </c>
      <c r="AB134" s="20">
        <v>0</v>
      </c>
      <c r="AC134" s="21">
        <v>2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1">
        <v>0</v>
      </c>
      <c r="AV134" s="21">
        <v>1</v>
      </c>
      <c r="AW134" s="21">
        <v>0</v>
      </c>
      <c r="AX134" s="21">
        <v>0</v>
      </c>
      <c r="AY134" s="21">
        <v>0</v>
      </c>
      <c r="AZ134" s="21">
        <v>0</v>
      </c>
      <c r="BA134" s="22">
        <v>11</v>
      </c>
      <c r="BB134" s="10"/>
      <c r="BC134" s="89" t="e">
        <f>BA134-#REF!</f>
        <v>#REF!</v>
      </c>
    </row>
    <row r="135" spans="1:55" ht="21.95" customHeight="1" x14ac:dyDescent="0.55000000000000004">
      <c r="A135" s="18">
        <v>123</v>
      </c>
      <c r="B135" s="128" t="s">
        <v>543</v>
      </c>
      <c r="C135" s="19" t="s">
        <v>544</v>
      </c>
      <c r="D135" s="19" t="s">
        <v>303</v>
      </c>
      <c r="E135" s="68">
        <v>1</v>
      </c>
      <c r="F135" s="21">
        <v>0</v>
      </c>
      <c r="G135" s="21">
        <v>0</v>
      </c>
      <c r="H135" s="21">
        <v>0</v>
      </c>
      <c r="I135" s="20">
        <v>1</v>
      </c>
      <c r="J135" s="20">
        <v>1</v>
      </c>
      <c r="K135" s="20">
        <v>1</v>
      </c>
      <c r="L135" s="20">
        <v>0</v>
      </c>
      <c r="M135" s="21">
        <v>0</v>
      </c>
      <c r="N135" s="21">
        <v>0</v>
      </c>
      <c r="O135" s="21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  <c r="AT135" s="21">
        <v>0</v>
      </c>
      <c r="AU135" s="21">
        <v>0</v>
      </c>
      <c r="AV135" s="21">
        <v>0</v>
      </c>
      <c r="AW135" s="21">
        <v>0</v>
      </c>
      <c r="AX135" s="21">
        <v>0</v>
      </c>
      <c r="AY135" s="21">
        <v>0</v>
      </c>
      <c r="AZ135" s="21">
        <v>0</v>
      </c>
      <c r="BA135" s="22">
        <v>4</v>
      </c>
      <c r="BB135" s="10"/>
      <c r="BC135" s="89" t="e">
        <f>BA135-#REF!</f>
        <v>#REF!</v>
      </c>
    </row>
    <row r="136" spans="1:55" ht="21.95" customHeight="1" x14ac:dyDescent="0.55000000000000004">
      <c r="A136" s="18">
        <v>124</v>
      </c>
      <c r="B136" s="128" t="s">
        <v>545</v>
      </c>
      <c r="C136" s="19" t="s">
        <v>546</v>
      </c>
      <c r="D136" s="19" t="s">
        <v>303</v>
      </c>
      <c r="E136" s="68">
        <v>0</v>
      </c>
      <c r="F136" s="21">
        <v>0</v>
      </c>
      <c r="G136" s="21">
        <v>0</v>
      </c>
      <c r="H136" s="21">
        <v>1</v>
      </c>
      <c r="I136" s="20">
        <v>1</v>
      </c>
      <c r="J136" s="20">
        <v>1</v>
      </c>
      <c r="K136" s="20">
        <v>0</v>
      </c>
      <c r="L136" s="20">
        <v>0</v>
      </c>
      <c r="M136" s="21">
        <v>0</v>
      </c>
      <c r="N136" s="21">
        <v>0</v>
      </c>
      <c r="O136" s="21">
        <v>1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1</v>
      </c>
      <c r="Z136" s="20">
        <v>0</v>
      </c>
      <c r="AA136" s="20">
        <v>1</v>
      </c>
      <c r="AB136" s="20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  <c r="AT136" s="21">
        <v>0</v>
      </c>
      <c r="AU136" s="21">
        <v>0</v>
      </c>
      <c r="AV136" s="21">
        <v>0</v>
      </c>
      <c r="AW136" s="21">
        <v>0</v>
      </c>
      <c r="AX136" s="21">
        <v>1</v>
      </c>
      <c r="AY136" s="21">
        <v>0</v>
      </c>
      <c r="AZ136" s="21">
        <v>0</v>
      </c>
      <c r="BA136" s="22">
        <v>7</v>
      </c>
      <c r="BB136" s="10"/>
      <c r="BC136" s="89" t="e">
        <f>BA136-#REF!</f>
        <v>#REF!</v>
      </c>
    </row>
    <row r="137" spans="1:55" ht="21.95" customHeight="1" x14ac:dyDescent="0.55000000000000004">
      <c r="A137" s="18">
        <v>125</v>
      </c>
      <c r="B137" s="128" t="s">
        <v>547</v>
      </c>
      <c r="C137" s="19" t="s">
        <v>548</v>
      </c>
      <c r="D137" s="19" t="s">
        <v>303</v>
      </c>
      <c r="E137" s="68">
        <v>1</v>
      </c>
      <c r="F137" s="21">
        <v>0</v>
      </c>
      <c r="G137" s="21">
        <v>1</v>
      </c>
      <c r="H137" s="21">
        <v>2</v>
      </c>
      <c r="I137" s="20">
        <v>0</v>
      </c>
      <c r="J137" s="20">
        <v>1</v>
      </c>
      <c r="K137" s="20">
        <v>0</v>
      </c>
      <c r="L137" s="20">
        <v>0</v>
      </c>
      <c r="M137" s="21">
        <v>0</v>
      </c>
      <c r="N137" s="21">
        <v>0</v>
      </c>
      <c r="O137" s="21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  <c r="AT137" s="21">
        <v>0</v>
      </c>
      <c r="AU137" s="21">
        <v>0</v>
      </c>
      <c r="AV137" s="21">
        <v>1</v>
      </c>
      <c r="AW137" s="21">
        <v>0</v>
      </c>
      <c r="AX137" s="21">
        <v>0</v>
      </c>
      <c r="AY137" s="21">
        <v>0</v>
      </c>
      <c r="AZ137" s="21">
        <v>0</v>
      </c>
      <c r="BA137" s="22">
        <v>6</v>
      </c>
      <c r="BB137" s="10"/>
      <c r="BC137" s="89" t="e">
        <f>BA137-#REF!</f>
        <v>#REF!</v>
      </c>
    </row>
    <row r="138" spans="1:55" ht="21.95" customHeight="1" x14ac:dyDescent="0.55000000000000004">
      <c r="A138" s="18">
        <v>126</v>
      </c>
      <c r="B138" s="128" t="s">
        <v>588</v>
      </c>
      <c r="C138" s="19" t="s">
        <v>589</v>
      </c>
      <c r="D138" s="19" t="s">
        <v>303</v>
      </c>
      <c r="E138" s="68">
        <v>1</v>
      </c>
      <c r="F138" s="21">
        <v>0</v>
      </c>
      <c r="G138" s="21">
        <v>2</v>
      </c>
      <c r="H138" s="21">
        <v>1</v>
      </c>
      <c r="I138" s="20">
        <v>2</v>
      </c>
      <c r="J138" s="20">
        <v>1</v>
      </c>
      <c r="K138" s="20">
        <v>1</v>
      </c>
      <c r="L138" s="20">
        <v>0</v>
      </c>
      <c r="M138" s="21">
        <v>0</v>
      </c>
      <c r="N138" s="21">
        <v>0</v>
      </c>
      <c r="O138" s="21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1</v>
      </c>
      <c r="AA138" s="20">
        <v>0</v>
      </c>
      <c r="AB138" s="20">
        <v>0</v>
      </c>
      <c r="AC138" s="21">
        <v>2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  <c r="AT138" s="21">
        <v>0</v>
      </c>
      <c r="AU138" s="21">
        <v>0</v>
      </c>
      <c r="AV138" s="21">
        <v>0</v>
      </c>
      <c r="AW138" s="21">
        <v>0</v>
      </c>
      <c r="AX138" s="21">
        <v>0</v>
      </c>
      <c r="AY138" s="21">
        <v>0</v>
      </c>
      <c r="AZ138" s="21">
        <v>0</v>
      </c>
      <c r="BA138" s="22">
        <v>11</v>
      </c>
      <c r="BB138" s="10"/>
      <c r="BC138" s="89" t="e">
        <f>BA138-#REF!</f>
        <v>#REF!</v>
      </c>
    </row>
    <row r="139" spans="1:55" ht="21.95" customHeight="1" x14ac:dyDescent="0.55000000000000004">
      <c r="A139" s="18">
        <v>127</v>
      </c>
      <c r="B139" s="128" t="s">
        <v>550</v>
      </c>
      <c r="C139" s="19" t="s">
        <v>551</v>
      </c>
      <c r="D139" s="19" t="s">
        <v>303</v>
      </c>
      <c r="E139" s="68">
        <v>1</v>
      </c>
      <c r="F139" s="21">
        <v>0</v>
      </c>
      <c r="G139" s="21">
        <v>1</v>
      </c>
      <c r="H139" s="21">
        <v>2</v>
      </c>
      <c r="I139" s="20">
        <v>0</v>
      </c>
      <c r="J139" s="20">
        <v>0</v>
      </c>
      <c r="K139" s="20">
        <v>0</v>
      </c>
      <c r="L139" s="20">
        <v>0</v>
      </c>
      <c r="M139" s="21">
        <v>0</v>
      </c>
      <c r="N139" s="21">
        <v>0</v>
      </c>
      <c r="O139" s="21">
        <v>1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1</v>
      </c>
      <c r="AA139" s="20">
        <v>0</v>
      </c>
      <c r="AB139" s="20">
        <v>0</v>
      </c>
      <c r="AC139" s="21">
        <v>1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  <c r="AT139" s="21">
        <v>0</v>
      </c>
      <c r="AU139" s="21">
        <v>1</v>
      </c>
      <c r="AV139" s="21">
        <v>1</v>
      </c>
      <c r="AW139" s="21">
        <v>0</v>
      </c>
      <c r="AX139" s="21">
        <v>0</v>
      </c>
      <c r="AY139" s="21">
        <v>0</v>
      </c>
      <c r="AZ139" s="21">
        <v>0</v>
      </c>
      <c r="BA139" s="22">
        <v>9</v>
      </c>
      <c r="BB139" s="10"/>
      <c r="BC139" s="89" t="e">
        <f>BA139-#REF!</f>
        <v>#REF!</v>
      </c>
    </row>
    <row r="140" spans="1:55" ht="21.95" customHeight="1" x14ac:dyDescent="0.55000000000000004">
      <c r="A140" s="18"/>
      <c r="B140" s="129"/>
      <c r="C140" s="23"/>
      <c r="D140" s="102"/>
      <c r="E140" s="68"/>
      <c r="F140" s="21"/>
      <c r="G140" s="21"/>
      <c r="H140" s="21"/>
      <c r="I140" s="20"/>
      <c r="J140" s="20"/>
      <c r="K140" s="20"/>
      <c r="L140" s="20"/>
      <c r="M140" s="21"/>
      <c r="N140" s="21"/>
      <c r="O140" s="2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2">
        <f t="shared" ref="BA140" si="1">SUM(E140:AZ140)</f>
        <v>0</v>
      </c>
      <c r="BB140" s="10"/>
      <c r="BC140" s="89" t="e">
        <f>BA140-#REF!</f>
        <v>#REF!</v>
      </c>
    </row>
    <row r="141" spans="1:55" s="25" customFormat="1" ht="31.9" customHeight="1" x14ac:dyDescent="0.55000000000000004">
      <c r="A141" s="428" t="s">
        <v>103</v>
      </c>
      <c r="B141" s="429"/>
      <c r="C141" s="430"/>
      <c r="D141" s="136"/>
      <c r="E141" s="24">
        <f t="shared" ref="E141:BA141" si="2">SUM(E13:E140)</f>
        <v>114</v>
      </c>
      <c r="F141" s="24">
        <f t="shared" si="2"/>
        <v>19</v>
      </c>
      <c r="G141" s="24">
        <f t="shared" si="2"/>
        <v>120</v>
      </c>
      <c r="H141" s="24">
        <f t="shared" si="2"/>
        <v>174</v>
      </c>
      <c r="I141" s="24">
        <f t="shared" si="2"/>
        <v>151</v>
      </c>
      <c r="J141" s="24">
        <f t="shared" si="2"/>
        <v>116</v>
      </c>
      <c r="K141" s="24">
        <f t="shared" si="2"/>
        <v>89</v>
      </c>
      <c r="L141" s="24">
        <f t="shared" si="2"/>
        <v>12</v>
      </c>
      <c r="M141" s="24">
        <f t="shared" si="2"/>
        <v>25</v>
      </c>
      <c r="N141" s="24">
        <f t="shared" si="2"/>
        <v>12</v>
      </c>
      <c r="O141" s="24">
        <f t="shared" si="2"/>
        <v>82</v>
      </c>
      <c r="P141" s="24">
        <f t="shared" si="2"/>
        <v>20</v>
      </c>
      <c r="Q141" s="24">
        <f t="shared" si="2"/>
        <v>38</v>
      </c>
      <c r="R141" s="24">
        <f t="shared" si="2"/>
        <v>9</v>
      </c>
      <c r="S141" s="24">
        <f t="shared" si="2"/>
        <v>0</v>
      </c>
      <c r="T141" s="24">
        <f t="shared" si="2"/>
        <v>4</v>
      </c>
      <c r="U141" s="24">
        <f t="shared" si="2"/>
        <v>0</v>
      </c>
      <c r="V141" s="24">
        <f t="shared" si="2"/>
        <v>2</v>
      </c>
      <c r="W141" s="24">
        <f t="shared" si="2"/>
        <v>0</v>
      </c>
      <c r="X141" s="24">
        <f t="shared" si="2"/>
        <v>17</v>
      </c>
      <c r="Y141" s="24">
        <f t="shared" si="2"/>
        <v>38</v>
      </c>
      <c r="Z141" s="24">
        <f t="shared" si="2"/>
        <v>29</v>
      </c>
      <c r="AA141" s="24">
        <f t="shared" si="2"/>
        <v>16</v>
      </c>
      <c r="AB141" s="24">
        <f t="shared" si="2"/>
        <v>6</v>
      </c>
      <c r="AC141" s="24">
        <f t="shared" si="2"/>
        <v>138</v>
      </c>
      <c r="AD141" s="24">
        <f t="shared" si="2"/>
        <v>0</v>
      </c>
      <c r="AE141" s="24">
        <f t="shared" si="2"/>
        <v>0</v>
      </c>
      <c r="AF141" s="24">
        <f t="shared" si="2"/>
        <v>0</v>
      </c>
      <c r="AG141" s="24">
        <f t="shared" si="2"/>
        <v>0</v>
      </c>
      <c r="AH141" s="24">
        <f t="shared" si="2"/>
        <v>0</v>
      </c>
      <c r="AI141" s="24">
        <f t="shared" si="2"/>
        <v>0</v>
      </c>
      <c r="AJ141" s="24">
        <f t="shared" si="2"/>
        <v>0</v>
      </c>
      <c r="AK141" s="24">
        <f t="shared" si="2"/>
        <v>0</v>
      </c>
      <c r="AL141" s="24">
        <f t="shared" si="2"/>
        <v>0</v>
      </c>
      <c r="AM141" s="24">
        <f t="shared" si="2"/>
        <v>0</v>
      </c>
      <c r="AN141" s="24">
        <f t="shared" si="2"/>
        <v>0</v>
      </c>
      <c r="AO141" s="24">
        <f t="shared" si="2"/>
        <v>8</v>
      </c>
      <c r="AP141" s="24">
        <f t="shared" si="2"/>
        <v>0</v>
      </c>
      <c r="AQ141" s="24">
        <f t="shared" si="2"/>
        <v>7</v>
      </c>
      <c r="AR141" s="24">
        <f t="shared" si="2"/>
        <v>18</v>
      </c>
      <c r="AS141" s="24">
        <f t="shared" si="2"/>
        <v>3</v>
      </c>
      <c r="AT141" s="24">
        <f t="shared" si="2"/>
        <v>1</v>
      </c>
      <c r="AU141" s="24">
        <f t="shared" si="2"/>
        <v>10</v>
      </c>
      <c r="AV141" s="24">
        <f t="shared" si="2"/>
        <v>56</v>
      </c>
      <c r="AW141" s="24">
        <f t="shared" si="2"/>
        <v>3</v>
      </c>
      <c r="AX141" s="24">
        <f t="shared" si="2"/>
        <v>13</v>
      </c>
      <c r="AY141" s="24">
        <f t="shared" si="2"/>
        <v>0</v>
      </c>
      <c r="AZ141" s="24">
        <f t="shared" si="2"/>
        <v>27</v>
      </c>
      <c r="BA141" s="24">
        <f t="shared" si="2"/>
        <v>1377</v>
      </c>
      <c r="BC141" s="89" t="e">
        <f>BA141-#REF!</f>
        <v>#REF!</v>
      </c>
    </row>
    <row r="142" spans="1:55" x14ac:dyDescent="0.55000000000000004">
      <c r="C142" s="41"/>
      <c r="D142" s="41"/>
      <c r="E142" s="41"/>
      <c r="F142" s="41"/>
      <c r="G142" s="27"/>
      <c r="H142" s="28"/>
      <c r="AZ142" s="7"/>
      <c r="BA142" s="10"/>
      <c r="BB142" s="10"/>
      <c r="BC142" s="92" t="e">
        <f>SUM(BC13:BC141)</f>
        <v>#REF!</v>
      </c>
    </row>
    <row r="143" spans="1:55" x14ac:dyDescent="0.55000000000000004">
      <c r="A143" s="10"/>
      <c r="B143" s="130"/>
      <c r="AZ143" s="7"/>
      <c r="BA143" s="10"/>
      <c r="BB143" s="10"/>
      <c r="BC143" s="90" t="e">
        <f>IF(BC142=0,"ถูกต้อง","ไม่ถูกต้อง")</f>
        <v>#REF!</v>
      </c>
    </row>
    <row r="144" spans="1:55" x14ac:dyDescent="0.55000000000000004">
      <c r="A144" s="10"/>
      <c r="B144" s="130"/>
    </row>
    <row r="177" spans="1:30" ht="30.75" x14ac:dyDescent="0.7">
      <c r="A177" s="111" t="s">
        <v>60</v>
      </c>
      <c r="B177" s="111"/>
      <c r="C177" s="111"/>
      <c r="D177" s="111"/>
      <c r="E177" s="7"/>
      <c r="F177" s="29"/>
      <c r="G177" s="8"/>
      <c r="I177" s="6"/>
      <c r="J177" s="6"/>
      <c r="M177" s="8"/>
      <c r="N177" s="8"/>
      <c r="P177" s="6"/>
      <c r="Q177" s="6"/>
      <c r="AC177" s="8"/>
      <c r="AD177" s="8"/>
    </row>
    <row r="178" spans="1:30" ht="30.75" x14ac:dyDescent="0.7">
      <c r="A178" s="83" t="s">
        <v>149</v>
      </c>
      <c r="B178" s="83"/>
      <c r="C178" s="83"/>
      <c r="D178" s="83"/>
      <c r="E178" s="7"/>
      <c r="F178" s="29"/>
      <c r="G178" s="8"/>
      <c r="I178" s="6"/>
      <c r="J178" s="6"/>
      <c r="M178" s="8"/>
      <c r="N178" s="8"/>
      <c r="P178" s="6"/>
      <c r="Q178" s="6"/>
      <c r="AC178" s="8"/>
      <c r="AD178" s="8"/>
    </row>
    <row r="179" spans="1:30" ht="30.75" x14ac:dyDescent="0.7">
      <c r="A179" s="84" t="s">
        <v>181</v>
      </c>
      <c r="B179" s="84"/>
      <c r="C179" s="84"/>
      <c r="D179" s="84"/>
      <c r="E179" s="7"/>
      <c r="F179" s="8"/>
      <c r="G179" s="8"/>
      <c r="I179" s="6"/>
      <c r="J179" s="6"/>
      <c r="M179" s="8"/>
      <c r="N179" s="8"/>
      <c r="P179" s="6"/>
      <c r="Q179" s="6"/>
      <c r="AC179" s="8"/>
      <c r="AD179" s="8"/>
    </row>
    <row r="180" spans="1:30" ht="30.75" x14ac:dyDescent="0.7">
      <c r="A180" s="82" t="s">
        <v>151</v>
      </c>
      <c r="B180" s="82"/>
      <c r="C180" s="82"/>
      <c r="D180" s="82"/>
      <c r="E180" s="7"/>
      <c r="F180" s="8"/>
      <c r="G180" s="8"/>
      <c r="I180" s="6"/>
      <c r="J180" s="6"/>
      <c r="M180" s="8"/>
      <c r="N180" s="8"/>
      <c r="P180" s="6"/>
      <c r="Q180" s="6"/>
      <c r="AC180" s="8"/>
      <c r="AD180" s="8"/>
    </row>
  </sheetData>
  <mergeCells count="59">
    <mergeCell ref="W8:W12"/>
    <mergeCell ref="X8:X12"/>
    <mergeCell ref="BA8:BA12"/>
    <mergeCell ref="AM8:AM12"/>
    <mergeCell ref="AB8:AB12"/>
    <mergeCell ref="AC8:AC12"/>
    <mergeCell ref="AD8:AD12"/>
    <mergeCell ref="AV8:AV12"/>
    <mergeCell ref="AZ8:AZ12"/>
    <mergeCell ref="AW8:AW12"/>
    <mergeCell ref="AG8:AG12"/>
    <mergeCell ref="AX8:AX12"/>
    <mergeCell ref="AY8:AY12"/>
    <mergeCell ref="Z8:Z12"/>
    <mergeCell ref="AA8:AA12"/>
    <mergeCell ref="AU8:AU12"/>
    <mergeCell ref="A3:BC3"/>
    <mergeCell ref="A4:BC4"/>
    <mergeCell ref="A5:BC5"/>
    <mergeCell ref="A7:A12"/>
    <mergeCell ref="C7:C12"/>
    <mergeCell ref="E7:BA7"/>
    <mergeCell ref="E8:F8"/>
    <mergeCell ref="G8:G12"/>
    <mergeCell ref="H8:H12"/>
    <mergeCell ref="I8:I12"/>
    <mergeCell ref="U8:U12"/>
    <mergeCell ref="J8:J12"/>
    <mergeCell ref="K8:K12"/>
    <mergeCell ref="F9:F12"/>
    <mergeCell ref="AN8:AN12"/>
    <mergeCell ref="AO8:AO12"/>
    <mergeCell ref="L8:L12"/>
    <mergeCell ref="M8:M12"/>
    <mergeCell ref="N8:N12"/>
    <mergeCell ref="T8:T12"/>
    <mergeCell ref="V8:V12"/>
    <mergeCell ref="AQ8:AQ12"/>
    <mergeCell ref="AR8:AR12"/>
    <mergeCell ref="AS8:AS12"/>
    <mergeCell ref="AJ8:AJ12"/>
    <mergeCell ref="AK8:AK12"/>
    <mergeCell ref="AL8:AL12"/>
    <mergeCell ref="B7:B12"/>
    <mergeCell ref="A141:C141"/>
    <mergeCell ref="D7:D12"/>
    <mergeCell ref="AE8:AE12"/>
    <mergeCell ref="AT8:AT12"/>
    <mergeCell ref="O8:O12"/>
    <mergeCell ref="P8:P12"/>
    <mergeCell ref="Q8:Q12"/>
    <mergeCell ref="R8:R12"/>
    <mergeCell ref="S8:S12"/>
    <mergeCell ref="AH8:AH12"/>
    <mergeCell ref="AI8:AI12"/>
    <mergeCell ref="AF8:AF12"/>
    <mergeCell ref="AP8:AP12"/>
    <mergeCell ref="E9:E12"/>
    <mergeCell ref="Y8:Y12"/>
  </mergeCells>
  <pageMargins left="0.19685039370078741" right="0.15748031496062992" top="0.74803149606299213" bottom="0.74803149606299213" header="0.31496062992125984" footer="0.31496062992125984"/>
  <pageSetup paperSize="9" scale="6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2:BD157"/>
  <sheetViews>
    <sheetView view="pageBreakPreview" topLeftCell="A31" zoomScale="60" zoomScaleNormal="70" zoomScalePageLayoutView="70" workbookViewId="0">
      <selection activeCell="BD149" sqref="A1:BD149"/>
    </sheetView>
  </sheetViews>
  <sheetFormatPr defaultColWidth="9.140625" defaultRowHeight="24" x14ac:dyDescent="0.55000000000000004"/>
  <cols>
    <col min="1" max="1" width="5.5703125" style="6" customWidth="1"/>
    <col min="2" max="2" width="10.5703125" style="6" customWidth="1"/>
    <col min="3" max="4" width="17.5703125" style="6" customWidth="1"/>
    <col min="5" max="7" width="5.42578125" style="6" bestFit="1" customWidth="1"/>
    <col min="8" max="9" width="4.28515625" style="6" customWidth="1"/>
    <col min="10" max="10" width="3.28515625" style="8" customWidth="1"/>
    <col min="11" max="52" width="4.28515625" style="8" customWidth="1"/>
    <col min="53" max="53" width="5.5703125" style="8" bestFit="1" customWidth="1"/>
    <col min="54" max="54" width="4.28515625" style="8" customWidth="1"/>
    <col min="55" max="55" width="4.85546875" style="8" bestFit="1" customWidth="1"/>
    <col min="56" max="56" width="15.5703125" style="6" customWidth="1"/>
    <col min="57" max="57" width="3.5703125" style="10" customWidth="1"/>
    <col min="58" max="16384" width="9.140625" style="10"/>
  </cols>
  <sheetData>
    <row r="2" spans="1:56" x14ac:dyDescent="0.55000000000000004">
      <c r="BD2" s="9" t="s">
        <v>145</v>
      </c>
    </row>
    <row r="3" spans="1:56" s="30" customFormat="1" ht="27.75" customHeight="1" x14ac:dyDescent="0.5">
      <c r="A3" s="362" t="s">
        <v>278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</row>
    <row r="4" spans="1:56" s="30" customFormat="1" ht="27.75" customHeight="1" x14ac:dyDescent="0.5">
      <c r="A4" s="362" t="e">
        <f>#REF!</f>
        <v>#REF!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</row>
    <row r="5" spans="1:56" s="30" customFormat="1" ht="27.75" customHeight="1" x14ac:dyDescent="0.5">
      <c r="A5" s="362" t="e">
        <f>#REF!</f>
        <v>#REF!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</row>
    <row r="6" spans="1:56" s="30" customFormat="1" ht="5.25" customHeight="1" x14ac:dyDescent="0.5">
      <c r="A6" s="99"/>
      <c r="B6" s="123"/>
      <c r="C6" s="99"/>
      <c r="D6" s="138"/>
      <c r="E6" s="138"/>
      <c r="F6" s="138"/>
      <c r="G6" s="138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162"/>
      <c r="AY6" s="162"/>
      <c r="AZ6" s="99"/>
      <c r="BA6" s="99"/>
      <c r="BB6" s="116"/>
      <c r="BC6" s="99"/>
      <c r="BD6" s="99"/>
    </row>
    <row r="7" spans="1:56" s="31" customFormat="1" ht="28.5" customHeight="1" x14ac:dyDescent="0.5">
      <c r="A7" s="424" t="s">
        <v>3</v>
      </c>
      <c r="B7" s="405" t="s">
        <v>173</v>
      </c>
      <c r="C7" s="424" t="s">
        <v>4</v>
      </c>
      <c r="D7" s="421" t="s">
        <v>160</v>
      </c>
      <c r="E7" s="437" t="s">
        <v>275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</row>
    <row r="8" spans="1:56" s="31" customFormat="1" ht="21.4" customHeight="1" x14ac:dyDescent="0.5">
      <c r="A8" s="425"/>
      <c r="B8" s="406"/>
      <c r="C8" s="425"/>
      <c r="D8" s="422"/>
      <c r="E8" s="427" t="s">
        <v>61</v>
      </c>
      <c r="F8" s="427"/>
      <c r="G8" s="413" t="s">
        <v>2</v>
      </c>
      <c r="H8" s="413" t="s">
        <v>62</v>
      </c>
      <c r="I8" s="415" t="s">
        <v>63</v>
      </c>
      <c r="J8" s="415" t="s">
        <v>64</v>
      </c>
      <c r="K8" s="415" t="s">
        <v>65</v>
      </c>
      <c r="L8" s="413" t="s">
        <v>66</v>
      </c>
      <c r="M8" s="413" t="s">
        <v>67</v>
      </c>
      <c r="N8" s="413" t="s">
        <v>68</v>
      </c>
      <c r="O8" s="415" t="s">
        <v>69</v>
      </c>
      <c r="P8" s="415" t="s">
        <v>70</v>
      </c>
      <c r="Q8" s="415" t="s">
        <v>71</v>
      </c>
      <c r="R8" s="415" t="s">
        <v>72</v>
      </c>
      <c r="S8" s="415" t="s">
        <v>73</v>
      </c>
      <c r="T8" s="415" t="s">
        <v>74</v>
      </c>
      <c r="U8" s="415" t="s">
        <v>75</v>
      </c>
      <c r="V8" s="415" t="s">
        <v>76</v>
      </c>
      <c r="W8" s="415" t="s">
        <v>77</v>
      </c>
      <c r="X8" s="415" t="s">
        <v>78</v>
      </c>
      <c r="Y8" s="420" t="s">
        <v>79</v>
      </c>
      <c r="Z8" s="415" t="s">
        <v>80</v>
      </c>
      <c r="AA8" s="415" t="s">
        <v>81</v>
      </c>
      <c r="AB8" s="415" t="s">
        <v>82</v>
      </c>
      <c r="AC8" s="413" t="s">
        <v>83</v>
      </c>
      <c r="AD8" s="413" t="s">
        <v>84</v>
      </c>
      <c r="AE8" s="413" t="s">
        <v>85</v>
      </c>
      <c r="AF8" s="413" t="s">
        <v>86</v>
      </c>
      <c r="AG8" s="413" t="s">
        <v>87</v>
      </c>
      <c r="AH8" s="413" t="s">
        <v>88</v>
      </c>
      <c r="AI8" s="413" t="s">
        <v>89</v>
      </c>
      <c r="AJ8" s="413" t="s">
        <v>90</v>
      </c>
      <c r="AK8" s="413" t="s">
        <v>91</v>
      </c>
      <c r="AL8" s="413" t="s">
        <v>92</v>
      </c>
      <c r="AM8" s="413" t="s">
        <v>93</v>
      </c>
      <c r="AN8" s="413" t="s">
        <v>94</v>
      </c>
      <c r="AO8" s="413" t="s">
        <v>95</v>
      </c>
      <c r="AP8" s="413" t="s">
        <v>96</v>
      </c>
      <c r="AQ8" s="413" t="s">
        <v>97</v>
      </c>
      <c r="AR8" s="413" t="s">
        <v>98</v>
      </c>
      <c r="AS8" s="413" t="s">
        <v>99</v>
      </c>
      <c r="AT8" s="413" t="s">
        <v>100</v>
      </c>
      <c r="AU8" s="413" t="s">
        <v>101</v>
      </c>
      <c r="AV8" s="413" t="s">
        <v>102</v>
      </c>
      <c r="AW8" s="419" t="s">
        <v>159</v>
      </c>
      <c r="AX8" s="402" t="s">
        <v>176</v>
      </c>
      <c r="AY8" s="402" t="s">
        <v>177</v>
      </c>
      <c r="AZ8" s="402" t="s">
        <v>178</v>
      </c>
      <c r="BA8" s="412" t="s">
        <v>103</v>
      </c>
    </row>
    <row r="9" spans="1:56" s="31" customFormat="1" x14ac:dyDescent="0.5">
      <c r="A9" s="425"/>
      <c r="B9" s="406"/>
      <c r="C9" s="425"/>
      <c r="D9" s="422"/>
      <c r="E9" s="420" t="s">
        <v>104</v>
      </c>
      <c r="F9" s="420" t="s">
        <v>105</v>
      </c>
      <c r="G9" s="413"/>
      <c r="H9" s="413"/>
      <c r="I9" s="415"/>
      <c r="J9" s="415"/>
      <c r="K9" s="415"/>
      <c r="L9" s="413"/>
      <c r="M9" s="413"/>
      <c r="N9" s="413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20"/>
      <c r="Z9" s="415"/>
      <c r="AA9" s="415"/>
      <c r="AB9" s="415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4"/>
      <c r="AN9" s="413"/>
      <c r="AO9" s="414"/>
      <c r="AP9" s="413"/>
      <c r="AQ9" s="413"/>
      <c r="AR9" s="413"/>
      <c r="AS9" s="413"/>
      <c r="AT9" s="413"/>
      <c r="AU9" s="413"/>
      <c r="AV9" s="413"/>
      <c r="AW9" s="419"/>
      <c r="AX9" s="403"/>
      <c r="AY9" s="403"/>
      <c r="AZ9" s="403"/>
      <c r="BA9" s="412"/>
    </row>
    <row r="10" spans="1:56" s="31" customFormat="1" x14ac:dyDescent="0.5">
      <c r="A10" s="425"/>
      <c r="B10" s="406"/>
      <c r="C10" s="425"/>
      <c r="D10" s="422"/>
      <c r="E10" s="420"/>
      <c r="F10" s="420"/>
      <c r="G10" s="413"/>
      <c r="H10" s="413"/>
      <c r="I10" s="415"/>
      <c r="J10" s="415"/>
      <c r="K10" s="415"/>
      <c r="L10" s="413"/>
      <c r="M10" s="413"/>
      <c r="N10" s="413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20"/>
      <c r="Z10" s="415"/>
      <c r="AA10" s="415"/>
      <c r="AB10" s="415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4"/>
      <c r="AN10" s="413"/>
      <c r="AO10" s="414"/>
      <c r="AP10" s="413"/>
      <c r="AQ10" s="413"/>
      <c r="AR10" s="413"/>
      <c r="AS10" s="413"/>
      <c r="AT10" s="413"/>
      <c r="AU10" s="413"/>
      <c r="AV10" s="413"/>
      <c r="AW10" s="419"/>
      <c r="AX10" s="403"/>
      <c r="AY10" s="403"/>
      <c r="AZ10" s="403"/>
      <c r="BA10" s="412"/>
      <c r="BC10" s="408" t="s">
        <v>122</v>
      </c>
      <c r="BD10" s="409"/>
    </row>
    <row r="11" spans="1:56" s="31" customFormat="1" x14ac:dyDescent="0.5">
      <c r="A11" s="425"/>
      <c r="B11" s="406"/>
      <c r="C11" s="425"/>
      <c r="D11" s="422"/>
      <c r="E11" s="420"/>
      <c r="F11" s="420"/>
      <c r="G11" s="413"/>
      <c r="H11" s="413"/>
      <c r="I11" s="415"/>
      <c r="J11" s="415"/>
      <c r="K11" s="415"/>
      <c r="L11" s="413"/>
      <c r="M11" s="413"/>
      <c r="N11" s="413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20"/>
      <c r="Z11" s="415"/>
      <c r="AA11" s="415"/>
      <c r="AB11" s="415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4"/>
      <c r="AN11" s="413"/>
      <c r="AO11" s="414"/>
      <c r="AP11" s="413"/>
      <c r="AQ11" s="413"/>
      <c r="AR11" s="413"/>
      <c r="AS11" s="413"/>
      <c r="AT11" s="413"/>
      <c r="AU11" s="413"/>
      <c r="AV11" s="413"/>
      <c r="AW11" s="419"/>
      <c r="AX11" s="403"/>
      <c r="AY11" s="403"/>
      <c r="AZ11" s="403"/>
      <c r="BA11" s="412"/>
      <c r="BC11" s="410" t="s">
        <v>123</v>
      </c>
      <c r="BD11" s="411"/>
    </row>
    <row r="12" spans="1:56" s="31" customFormat="1" ht="21.4" customHeight="1" x14ac:dyDescent="0.5">
      <c r="A12" s="425"/>
      <c r="B12" s="407"/>
      <c r="C12" s="425"/>
      <c r="D12" s="423"/>
      <c r="E12" s="420"/>
      <c r="F12" s="420"/>
      <c r="G12" s="413"/>
      <c r="H12" s="413"/>
      <c r="I12" s="415"/>
      <c r="J12" s="415"/>
      <c r="K12" s="415"/>
      <c r="L12" s="413"/>
      <c r="M12" s="413"/>
      <c r="N12" s="413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20"/>
      <c r="Z12" s="415"/>
      <c r="AA12" s="415"/>
      <c r="AB12" s="415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4"/>
      <c r="AN12" s="413"/>
      <c r="AO12" s="414"/>
      <c r="AP12" s="413"/>
      <c r="AQ12" s="413"/>
      <c r="AR12" s="413"/>
      <c r="AS12" s="413"/>
      <c r="AT12" s="413"/>
      <c r="AU12" s="413"/>
      <c r="AV12" s="413"/>
      <c r="AW12" s="419"/>
      <c r="AX12" s="404"/>
      <c r="AY12" s="404"/>
      <c r="AZ12" s="404"/>
      <c r="BA12" s="412"/>
      <c r="BC12" s="101" t="s">
        <v>124</v>
      </c>
      <c r="BD12" s="85" t="s">
        <v>125</v>
      </c>
    </row>
    <row r="13" spans="1:56" x14ac:dyDescent="0.55000000000000004">
      <c r="A13" s="13">
        <v>1</v>
      </c>
      <c r="B13" s="13" t="s">
        <v>309</v>
      </c>
      <c r="C13" s="14" t="s">
        <v>310</v>
      </c>
      <c r="D13" s="14" t="s">
        <v>303</v>
      </c>
      <c r="E13" s="15"/>
      <c r="F13" s="15"/>
      <c r="G13" s="16"/>
      <c r="H13" s="16"/>
      <c r="I13" s="16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4"/>
      <c r="AY13" s="164"/>
      <c r="AZ13" s="77"/>
      <c r="BA13" s="17">
        <v>1</v>
      </c>
      <c r="BB13" s="10"/>
      <c r="BC13" s="86" t="e">
        <f>BA13-#REF!</f>
        <v>#REF!</v>
      </c>
      <c r="BD13" s="87" t="e">
        <f>IF(BC13=0,"ถูกต้อง","ไม่ถูก")</f>
        <v>#REF!</v>
      </c>
    </row>
    <row r="14" spans="1:56" x14ac:dyDescent="0.55000000000000004">
      <c r="A14" s="18">
        <v>2</v>
      </c>
      <c r="B14" s="18" t="s">
        <v>314</v>
      </c>
      <c r="C14" s="19" t="s">
        <v>315</v>
      </c>
      <c r="D14" s="19" t="s">
        <v>303</v>
      </c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165"/>
      <c r="AY14" s="165"/>
      <c r="AZ14" s="78"/>
      <c r="BA14" s="17">
        <v>0</v>
      </c>
      <c r="BB14" s="10"/>
      <c r="BC14" s="86" t="e">
        <f>BA14-#REF!</f>
        <v>#REF!</v>
      </c>
      <c r="BD14" s="87" t="e">
        <f t="shared" ref="BD14:BD77" si="0">IF(BC14=0,"ถูกต้อง","ไม่ถูก")</f>
        <v>#REF!</v>
      </c>
    </row>
    <row r="15" spans="1:56" x14ac:dyDescent="0.55000000000000004">
      <c r="A15" s="18">
        <v>3</v>
      </c>
      <c r="B15" s="18" t="s">
        <v>316</v>
      </c>
      <c r="C15" s="19" t="s">
        <v>317</v>
      </c>
      <c r="D15" s="19" t="s">
        <v>303</v>
      </c>
      <c r="E15" s="20"/>
      <c r="F15" s="20"/>
      <c r="G15" s="21"/>
      <c r="H15" s="21"/>
      <c r="I15" s="20"/>
      <c r="J15" s="20"/>
      <c r="K15" s="21"/>
      <c r="L15" s="21"/>
      <c r="M15" s="20"/>
      <c r="N15" s="20"/>
      <c r="O15" s="21"/>
      <c r="P15" s="21"/>
      <c r="Q15" s="20"/>
      <c r="R15" s="20"/>
      <c r="S15" s="21"/>
      <c r="T15" s="21"/>
      <c r="U15" s="20"/>
      <c r="V15" s="20"/>
      <c r="W15" s="21"/>
      <c r="X15" s="21"/>
      <c r="Y15" s="20"/>
      <c r="Z15" s="20"/>
      <c r="AA15" s="21"/>
      <c r="AB15" s="21"/>
      <c r="AC15" s="20"/>
      <c r="AD15" s="20"/>
      <c r="AE15" s="21"/>
      <c r="AF15" s="21"/>
      <c r="AG15" s="20"/>
      <c r="AH15" s="20"/>
      <c r="AI15" s="21"/>
      <c r="AJ15" s="21"/>
      <c r="AK15" s="20"/>
      <c r="AL15" s="20"/>
      <c r="AM15" s="21"/>
      <c r="AN15" s="21"/>
      <c r="AO15" s="20"/>
      <c r="AP15" s="20"/>
      <c r="AQ15" s="21"/>
      <c r="AR15" s="21"/>
      <c r="AS15" s="20"/>
      <c r="AT15" s="20"/>
      <c r="AU15" s="21"/>
      <c r="AV15" s="21"/>
      <c r="AW15" s="20"/>
      <c r="AX15" s="165"/>
      <c r="AY15" s="165"/>
      <c r="AZ15" s="78"/>
      <c r="BA15" s="17">
        <v>0</v>
      </c>
      <c r="BB15" s="10"/>
      <c r="BC15" s="86" t="e">
        <f>BA15-#REF!</f>
        <v>#REF!</v>
      </c>
      <c r="BD15" s="87" t="e">
        <f t="shared" si="0"/>
        <v>#REF!</v>
      </c>
    </row>
    <row r="16" spans="1:56" x14ac:dyDescent="0.55000000000000004">
      <c r="A16" s="18">
        <v>4</v>
      </c>
      <c r="B16" s="18" t="s">
        <v>318</v>
      </c>
      <c r="C16" s="19" t="s">
        <v>319</v>
      </c>
      <c r="D16" s="19" t="s">
        <v>303</v>
      </c>
      <c r="E16" s="20"/>
      <c r="F16" s="20"/>
      <c r="G16" s="21">
        <v>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165"/>
      <c r="AY16" s="165"/>
      <c r="AZ16" s="78"/>
      <c r="BA16" s="17">
        <v>1</v>
      </c>
      <c r="BB16" s="10"/>
      <c r="BC16" s="86" t="e">
        <f>BA16-#REF!</f>
        <v>#REF!</v>
      </c>
      <c r="BD16" s="87" t="e">
        <f t="shared" si="0"/>
        <v>#REF!</v>
      </c>
    </row>
    <row r="17" spans="1:56" x14ac:dyDescent="0.55000000000000004">
      <c r="A17" s="18">
        <v>5</v>
      </c>
      <c r="B17" s="18" t="s">
        <v>320</v>
      </c>
      <c r="C17" s="19" t="s">
        <v>321</v>
      </c>
      <c r="D17" s="19" t="s">
        <v>303</v>
      </c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165"/>
      <c r="AY17" s="165"/>
      <c r="AZ17" s="78"/>
      <c r="BA17" s="17">
        <v>0</v>
      </c>
      <c r="BB17" s="10"/>
      <c r="BC17" s="86" t="e">
        <f>BA17-#REF!</f>
        <v>#REF!</v>
      </c>
      <c r="BD17" s="87" t="e">
        <f t="shared" si="0"/>
        <v>#REF!</v>
      </c>
    </row>
    <row r="18" spans="1:56" x14ac:dyDescent="0.55000000000000004">
      <c r="A18" s="18">
        <v>6</v>
      </c>
      <c r="B18" s="18" t="s">
        <v>322</v>
      </c>
      <c r="C18" s="19" t="s">
        <v>323</v>
      </c>
      <c r="D18" s="19" t="s">
        <v>303</v>
      </c>
      <c r="E18" s="20"/>
      <c r="F18" s="20"/>
      <c r="G18" s="21">
        <v>1</v>
      </c>
      <c r="H18" s="21"/>
      <c r="I18" s="21"/>
      <c r="J18" s="21"/>
      <c r="K18" s="21"/>
      <c r="L18" s="21"/>
      <c r="M18" s="21"/>
      <c r="N18" s="21"/>
      <c r="O18" s="21">
        <v>1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165"/>
      <c r="AY18" s="165"/>
      <c r="AZ18" s="78"/>
      <c r="BA18" s="17">
        <v>2</v>
      </c>
      <c r="BB18" s="10"/>
      <c r="BC18" s="86" t="e">
        <f>BA18-#REF!</f>
        <v>#REF!</v>
      </c>
      <c r="BD18" s="87" t="e">
        <f t="shared" si="0"/>
        <v>#REF!</v>
      </c>
    </row>
    <row r="19" spans="1:56" x14ac:dyDescent="0.55000000000000004">
      <c r="A19" s="18">
        <v>7</v>
      </c>
      <c r="B19" s="18" t="s">
        <v>324</v>
      </c>
      <c r="C19" s="19" t="s">
        <v>325</v>
      </c>
      <c r="D19" s="19" t="s">
        <v>303</v>
      </c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165"/>
      <c r="AY19" s="165"/>
      <c r="AZ19" s="78"/>
      <c r="BA19" s="17">
        <v>0</v>
      </c>
      <c r="BB19" s="10"/>
      <c r="BC19" s="86" t="e">
        <f>BA19-#REF!</f>
        <v>#REF!</v>
      </c>
      <c r="BD19" s="87" t="e">
        <f t="shared" si="0"/>
        <v>#REF!</v>
      </c>
    </row>
    <row r="20" spans="1:56" x14ac:dyDescent="0.55000000000000004">
      <c r="A20" s="18">
        <v>8</v>
      </c>
      <c r="B20" s="18" t="s">
        <v>327</v>
      </c>
      <c r="C20" s="19" t="s">
        <v>328</v>
      </c>
      <c r="D20" s="19" t="s">
        <v>303</v>
      </c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165"/>
      <c r="AY20" s="165"/>
      <c r="AZ20" s="78"/>
      <c r="BA20" s="17">
        <v>0</v>
      </c>
      <c r="BB20" s="10"/>
      <c r="BC20" s="86" t="e">
        <f>BA20-#REF!</f>
        <v>#REF!</v>
      </c>
      <c r="BD20" s="87" t="e">
        <f t="shared" si="0"/>
        <v>#REF!</v>
      </c>
    </row>
    <row r="21" spans="1:56" x14ac:dyDescent="0.55000000000000004">
      <c r="A21" s="18">
        <v>9</v>
      </c>
      <c r="B21" s="18" t="s">
        <v>329</v>
      </c>
      <c r="C21" s="19" t="s">
        <v>330</v>
      </c>
      <c r="D21" s="19" t="s">
        <v>303</v>
      </c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165"/>
      <c r="AY21" s="165"/>
      <c r="AZ21" s="78"/>
      <c r="BA21" s="17">
        <v>0</v>
      </c>
      <c r="BB21" s="10"/>
      <c r="BC21" s="86" t="e">
        <f>BA21-#REF!</f>
        <v>#REF!</v>
      </c>
      <c r="BD21" s="87" t="e">
        <f t="shared" si="0"/>
        <v>#REF!</v>
      </c>
    </row>
    <row r="22" spans="1:56" x14ac:dyDescent="0.55000000000000004">
      <c r="A22" s="18">
        <v>10</v>
      </c>
      <c r="B22" s="18" t="s">
        <v>331</v>
      </c>
      <c r="C22" s="19" t="s">
        <v>332</v>
      </c>
      <c r="D22" s="19" t="s">
        <v>303</v>
      </c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165"/>
      <c r="AY22" s="165"/>
      <c r="AZ22" s="78"/>
      <c r="BA22" s="17">
        <v>0</v>
      </c>
      <c r="BB22" s="10"/>
      <c r="BC22" s="86" t="e">
        <f>BA22-#REF!</f>
        <v>#REF!</v>
      </c>
      <c r="BD22" s="87" t="e">
        <f t="shared" si="0"/>
        <v>#REF!</v>
      </c>
    </row>
    <row r="23" spans="1:56" x14ac:dyDescent="0.55000000000000004">
      <c r="A23" s="18">
        <v>11</v>
      </c>
      <c r="B23" s="18" t="s">
        <v>335</v>
      </c>
      <c r="C23" s="19" t="s">
        <v>336</v>
      </c>
      <c r="D23" s="19" t="s">
        <v>303</v>
      </c>
      <c r="E23" s="20"/>
      <c r="F23" s="20"/>
      <c r="G23" s="21"/>
      <c r="H23" s="21">
        <v>1</v>
      </c>
      <c r="I23" s="21">
        <v>1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>
        <v>1</v>
      </c>
      <c r="AR23" s="21"/>
      <c r="AS23" s="21"/>
      <c r="AT23" s="21"/>
      <c r="AU23" s="21"/>
      <c r="AV23" s="21"/>
      <c r="AW23" s="21"/>
      <c r="AX23" s="165"/>
      <c r="AY23" s="165"/>
      <c r="AZ23" s="78"/>
      <c r="BA23" s="17">
        <v>3</v>
      </c>
      <c r="BB23" s="10"/>
      <c r="BC23" s="86" t="e">
        <f>BA23-#REF!</f>
        <v>#REF!</v>
      </c>
      <c r="BD23" s="87" t="e">
        <f t="shared" si="0"/>
        <v>#REF!</v>
      </c>
    </row>
    <row r="24" spans="1:56" x14ac:dyDescent="0.55000000000000004">
      <c r="A24" s="18">
        <v>12</v>
      </c>
      <c r="B24" s="18" t="s">
        <v>337</v>
      </c>
      <c r="C24" s="19" t="s">
        <v>338</v>
      </c>
      <c r="D24" s="19" t="s">
        <v>303</v>
      </c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165"/>
      <c r="AY24" s="165"/>
      <c r="AZ24" s="78"/>
      <c r="BA24" s="17">
        <v>0</v>
      </c>
      <c r="BB24" s="10"/>
      <c r="BC24" s="86" t="e">
        <f>BA24-#REF!</f>
        <v>#REF!</v>
      </c>
      <c r="BD24" s="87" t="e">
        <f t="shared" si="0"/>
        <v>#REF!</v>
      </c>
    </row>
    <row r="25" spans="1:56" x14ac:dyDescent="0.55000000000000004">
      <c r="A25" s="18">
        <v>13</v>
      </c>
      <c r="B25" s="18" t="s">
        <v>339</v>
      </c>
      <c r="C25" s="19" t="s">
        <v>340</v>
      </c>
      <c r="D25" s="19" t="s">
        <v>303</v>
      </c>
      <c r="E25" s="20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165"/>
      <c r="AY25" s="165"/>
      <c r="AZ25" s="78"/>
      <c r="BA25" s="17">
        <v>0</v>
      </c>
      <c r="BB25" s="10"/>
      <c r="BC25" s="86" t="e">
        <f>BA25-#REF!</f>
        <v>#REF!</v>
      </c>
      <c r="BD25" s="87" t="e">
        <f t="shared" si="0"/>
        <v>#REF!</v>
      </c>
    </row>
    <row r="26" spans="1:56" x14ac:dyDescent="0.55000000000000004">
      <c r="A26" s="18">
        <v>14</v>
      </c>
      <c r="B26" s="18" t="s">
        <v>341</v>
      </c>
      <c r="C26" s="19" t="s">
        <v>342</v>
      </c>
      <c r="D26" s="19" t="s">
        <v>303</v>
      </c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165"/>
      <c r="AY26" s="165"/>
      <c r="AZ26" s="78"/>
      <c r="BA26" s="17">
        <v>0</v>
      </c>
      <c r="BB26" s="10"/>
      <c r="BC26" s="86" t="e">
        <f>BA26-#REF!</f>
        <v>#REF!</v>
      </c>
      <c r="BD26" s="87" t="e">
        <f t="shared" si="0"/>
        <v>#REF!</v>
      </c>
    </row>
    <row r="27" spans="1:56" x14ac:dyDescent="0.55000000000000004">
      <c r="A27" s="18">
        <v>15</v>
      </c>
      <c r="B27" s="18" t="s">
        <v>343</v>
      </c>
      <c r="C27" s="19" t="s">
        <v>344</v>
      </c>
      <c r="D27" s="19" t="s">
        <v>303</v>
      </c>
      <c r="E27" s="20"/>
      <c r="F27" s="20"/>
      <c r="G27" s="21"/>
      <c r="H27" s="21">
        <v>1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>
        <v>1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165"/>
      <c r="AY27" s="165"/>
      <c r="AZ27" s="78"/>
      <c r="BA27" s="17">
        <v>2</v>
      </c>
      <c r="BB27" s="10"/>
      <c r="BC27" s="86" t="e">
        <f>BA27-#REF!</f>
        <v>#REF!</v>
      </c>
      <c r="BD27" s="87" t="e">
        <f t="shared" si="0"/>
        <v>#REF!</v>
      </c>
    </row>
    <row r="28" spans="1:56" x14ac:dyDescent="0.55000000000000004">
      <c r="A28" s="18">
        <v>16</v>
      </c>
      <c r="B28" s="18" t="s">
        <v>345</v>
      </c>
      <c r="C28" s="19" t="s">
        <v>346</v>
      </c>
      <c r="D28" s="19" t="s">
        <v>303</v>
      </c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165"/>
      <c r="AY28" s="165"/>
      <c r="AZ28" s="78"/>
      <c r="BA28" s="17">
        <v>0</v>
      </c>
      <c r="BB28" s="10"/>
      <c r="BC28" s="86" t="e">
        <f>BA28-#REF!</f>
        <v>#REF!</v>
      </c>
      <c r="BD28" s="87" t="e">
        <f t="shared" si="0"/>
        <v>#REF!</v>
      </c>
    </row>
    <row r="29" spans="1:56" x14ac:dyDescent="0.55000000000000004">
      <c r="A29" s="18">
        <v>17</v>
      </c>
      <c r="B29" s="18" t="s">
        <v>347</v>
      </c>
      <c r="C29" s="19" t="s">
        <v>348</v>
      </c>
      <c r="D29" s="19" t="s">
        <v>303</v>
      </c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165"/>
      <c r="AY29" s="165"/>
      <c r="AZ29" s="78"/>
      <c r="BA29" s="17">
        <v>0</v>
      </c>
      <c r="BB29" s="10"/>
      <c r="BC29" s="86" t="e">
        <f>BA29-#REF!</f>
        <v>#REF!</v>
      </c>
      <c r="BD29" s="87" t="e">
        <f t="shared" si="0"/>
        <v>#REF!</v>
      </c>
    </row>
    <row r="30" spans="1:56" x14ac:dyDescent="0.55000000000000004">
      <c r="A30" s="18">
        <v>18</v>
      </c>
      <c r="B30" s="18" t="s">
        <v>350</v>
      </c>
      <c r="C30" s="19" t="s">
        <v>351</v>
      </c>
      <c r="D30" s="19" t="s">
        <v>303</v>
      </c>
      <c r="E30" s="20">
        <v>1</v>
      </c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165"/>
      <c r="AY30" s="165"/>
      <c r="AZ30" s="78"/>
      <c r="BA30" s="17">
        <v>2</v>
      </c>
      <c r="BB30" s="10"/>
      <c r="BC30" s="86" t="e">
        <f>BA30-#REF!</f>
        <v>#REF!</v>
      </c>
      <c r="BD30" s="87" t="e">
        <f t="shared" si="0"/>
        <v>#REF!</v>
      </c>
    </row>
    <row r="31" spans="1:56" x14ac:dyDescent="0.55000000000000004">
      <c r="A31" s="18">
        <v>19</v>
      </c>
      <c r="B31" s="18" t="s">
        <v>552</v>
      </c>
      <c r="C31" s="19" t="s">
        <v>553</v>
      </c>
      <c r="D31" s="19" t="s">
        <v>303</v>
      </c>
      <c r="E31" s="20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165"/>
      <c r="AY31" s="165"/>
      <c r="AZ31" s="78"/>
      <c r="BA31" s="17">
        <v>0</v>
      </c>
      <c r="BB31" s="10"/>
      <c r="BC31" s="86" t="e">
        <f>BA31-#REF!</f>
        <v>#REF!</v>
      </c>
      <c r="BD31" s="87" t="e">
        <f t="shared" si="0"/>
        <v>#REF!</v>
      </c>
    </row>
    <row r="32" spans="1:56" x14ac:dyDescent="0.55000000000000004">
      <c r="A32" s="18">
        <v>20</v>
      </c>
      <c r="B32" s="18" t="s">
        <v>352</v>
      </c>
      <c r="C32" s="19" t="s">
        <v>353</v>
      </c>
      <c r="D32" s="19" t="s">
        <v>303</v>
      </c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165"/>
      <c r="AY32" s="165"/>
      <c r="AZ32" s="78"/>
      <c r="BA32" s="17">
        <v>0</v>
      </c>
      <c r="BB32" s="10"/>
      <c r="BC32" s="86" t="e">
        <f>BA32-#REF!</f>
        <v>#REF!</v>
      </c>
      <c r="BD32" s="87" t="e">
        <f t="shared" si="0"/>
        <v>#REF!</v>
      </c>
    </row>
    <row r="33" spans="1:56" x14ac:dyDescent="0.55000000000000004">
      <c r="A33" s="18">
        <v>21</v>
      </c>
      <c r="B33" s="18" t="s">
        <v>355</v>
      </c>
      <c r="C33" s="19" t="s">
        <v>356</v>
      </c>
      <c r="D33" s="19" t="s">
        <v>303</v>
      </c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165"/>
      <c r="AY33" s="165"/>
      <c r="AZ33" s="78"/>
      <c r="BA33" s="17">
        <v>0</v>
      </c>
      <c r="BB33" s="10"/>
      <c r="BC33" s="86" t="e">
        <f>BA33-#REF!</f>
        <v>#REF!</v>
      </c>
      <c r="BD33" s="87" t="e">
        <f t="shared" si="0"/>
        <v>#REF!</v>
      </c>
    </row>
    <row r="34" spans="1:56" x14ac:dyDescent="0.55000000000000004">
      <c r="A34" s="18">
        <v>22</v>
      </c>
      <c r="B34" s="18" t="s">
        <v>357</v>
      </c>
      <c r="C34" s="19" t="s">
        <v>358</v>
      </c>
      <c r="D34" s="19" t="s">
        <v>303</v>
      </c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>
        <v>1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165"/>
      <c r="AY34" s="165"/>
      <c r="AZ34" s="78"/>
      <c r="BA34" s="17">
        <v>1</v>
      </c>
      <c r="BB34" s="10"/>
      <c r="BC34" s="86" t="e">
        <f>BA34-#REF!</f>
        <v>#REF!</v>
      </c>
      <c r="BD34" s="87" t="e">
        <f t="shared" si="0"/>
        <v>#REF!</v>
      </c>
    </row>
    <row r="35" spans="1:56" x14ac:dyDescent="0.55000000000000004">
      <c r="A35" s="18">
        <v>23</v>
      </c>
      <c r="B35" s="18" t="s">
        <v>359</v>
      </c>
      <c r="C35" s="19" t="s">
        <v>360</v>
      </c>
      <c r="D35" s="19" t="s">
        <v>303</v>
      </c>
      <c r="E35" s="20"/>
      <c r="F35" s="20"/>
      <c r="G35" s="21"/>
      <c r="H35" s="21">
        <v>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165"/>
      <c r="AY35" s="165"/>
      <c r="AZ35" s="78"/>
      <c r="BA35" s="17">
        <v>1</v>
      </c>
      <c r="BB35" s="10"/>
      <c r="BC35" s="86" t="e">
        <f>BA35-#REF!</f>
        <v>#REF!</v>
      </c>
      <c r="BD35" s="87" t="e">
        <f t="shared" si="0"/>
        <v>#REF!</v>
      </c>
    </row>
    <row r="36" spans="1:56" x14ac:dyDescent="0.55000000000000004">
      <c r="A36" s="18">
        <v>24</v>
      </c>
      <c r="B36" s="18" t="s">
        <v>361</v>
      </c>
      <c r="C36" s="19" t="s">
        <v>362</v>
      </c>
      <c r="D36" s="19" t="s">
        <v>303</v>
      </c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165"/>
      <c r="AY36" s="165"/>
      <c r="AZ36" s="78"/>
      <c r="BA36" s="17">
        <v>0</v>
      </c>
      <c r="BB36" s="10"/>
      <c r="BC36" s="86" t="e">
        <f>BA36-#REF!</f>
        <v>#REF!</v>
      </c>
      <c r="BD36" s="87" t="e">
        <f t="shared" si="0"/>
        <v>#REF!</v>
      </c>
    </row>
    <row r="37" spans="1:56" x14ac:dyDescent="0.55000000000000004">
      <c r="A37" s="18">
        <v>25</v>
      </c>
      <c r="B37" s="18" t="s">
        <v>299</v>
      </c>
      <c r="C37" s="19" t="s">
        <v>363</v>
      </c>
      <c r="D37" s="19" t="s">
        <v>303</v>
      </c>
      <c r="E37" s="20"/>
      <c r="F37" s="20"/>
      <c r="G37" s="21"/>
      <c r="H37" s="21"/>
      <c r="I37" s="21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165"/>
      <c r="AY37" s="165"/>
      <c r="AZ37" s="78"/>
      <c r="BA37" s="17">
        <v>1</v>
      </c>
      <c r="BB37" s="10"/>
      <c r="BC37" s="86" t="e">
        <f>BA37-#REF!</f>
        <v>#REF!</v>
      </c>
      <c r="BD37" s="87" t="e">
        <f t="shared" si="0"/>
        <v>#REF!</v>
      </c>
    </row>
    <row r="38" spans="1:56" x14ac:dyDescent="0.55000000000000004">
      <c r="A38" s="18">
        <v>26</v>
      </c>
      <c r="B38" s="18" t="s">
        <v>554</v>
      </c>
      <c r="C38" s="19" t="s">
        <v>555</v>
      </c>
      <c r="D38" s="19" t="s">
        <v>303</v>
      </c>
      <c r="E38" s="20"/>
      <c r="F38" s="20"/>
      <c r="G38" s="21"/>
      <c r="H38" s="21"/>
      <c r="I38" s="21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165"/>
      <c r="AY38" s="165"/>
      <c r="AZ38" s="78"/>
      <c r="BA38" s="17">
        <v>1</v>
      </c>
      <c r="BB38" s="10"/>
      <c r="BC38" s="86" t="e">
        <f>BA38-#REF!</f>
        <v>#REF!</v>
      </c>
      <c r="BD38" s="87" t="e">
        <f t="shared" si="0"/>
        <v>#REF!</v>
      </c>
    </row>
    <row r="39" spans="1:56" x14ac:dyDescent="0.55000000000000004">
      <c r="A39" s="18">
        <v>27</v>
      </c>
      <c r="B39" s="18" t="s">
        <v>364</v>
      </c>
      <c r="C39" s="19" t="s">
        <v>365</v>
      </c>
      <c r="D39" s="19" t="s">
        <v>303</v>
      </c>
      <c r="E39" s="20">
        <v>1</v>
      </c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165"/>
      <c r="AY39" s="165"/>
      <c r="AZ39" s="78"/>
      <c r="BA39" s="17">
        <v>1</v>
      </c>
      <c r="BB39" s="10"/>
      <c r="BC39" s="86" t="e">
        <f>BA39-#REF!</f>
        <v>#REF!</v>
      </c>
      <c r="BD39" s="87" t="e">
        <f t="shared" si="0"/>
        <v>#REF!</v>
      </c>
    </row>
    <row r="40" spans="1:56" x14ac:dyDescent="0.55000000000000004">
      <c r="A40" s="18">
        <v>28</v>
      </c>
      <c r="B40" s="18" t="s">
        <v>556</v>
      </c>
      <c r="C40" s="19" t="s">
        <v>557</v>
      </c>
      <c r="D40" s="19" t="s">
        <v>303</v>
      </c>
      <c r="E40" s="20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165"/>
      <c r="AY40" s="165"/>
      <c r="AZ40" s="78"/>
      <c r="BA40" s="17">
        <v>0</v>
      </c>
      <c r="BB40" s="10"/>
      <c r="BC40" s="86" t="e">
        <f>BA40-#REF!</f>
        <v>#REF!</v>
      </c>
      <c r="BD40" s="87" t="e">
        <f t="shared" si="0"/>
        <v>#REF!</v>
      </c>
    </row>
    <row r="41" spans="1:56" x14ac:dyDescent="0.55000000000000004">
      <c r="A41" s="18">
        <v>29</v>
      </c>
      <c r="B41" s="18" t="s">
        <v>367</v>
      </c>
      <c r="C41" s="19" t="s">
        <v>368</v>
      </c>
      <c r="D41" s="19" t="s">
        <v>303</v>
      </c>
      <c r="E41" s="20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165"/>
      <c r="AY41" s="165"/>
      <c r="AZ41" s="78"/>
      <c r="BA41" s="17">
        <v>0</v>
      </c>
      <c r="BB41" s="10"/>
      <c r="BC41" s="86" t="e">
        <f>BA41-#REF!</f>
        <v>#REF!</v>
      </c>
      <c r="BD41" s="87" t="e">
        <f t="shared" si="0"/>
        <v>#REF!</v>
      </c>
    </row>
    <row r="42" spans="1:56" x14ac:dyDescent="0.55000000000000004">
      <c r="A42" s="18">
        <v>30</v>
      </c>
      <c r="B42" s="18" t="s">
        <v>369</v>
      </c>
      <c r="C42" s="19" t="s">
        <v>370</v>
      </c>
      <c r="D42" s="19" t="s">
        <v>303</v>
      </c>
      <c r="E42" s="20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165"/>
      <c r="AY42" s="165"/>
      <c r="AZ42" s="78"/>
      <c r="BA42" s="17">
        <v>0</v>
      </c>
      <c r="BB42" s="10"/>
      <c r="BC42" s="86" t="e">
        <f>BA42-#REF!</f>
        <v>#REF!</v>
      </c>
      <c r="BD42" s="87" t="e">
        <f t="shared" si="0"/>
        <v>#REF!</v>
      </c>
    </row>
    <row r="43" spans="1:56" x14ac:dyDescent="0.55000000000000004">
      <c r="A43" s="18">
        <v>31</v>
      </c>
      <c r="B43" s="18" t="s">
        <v>371</v>
      </c>
      <c r="C43" s="19" t="s">
        <v>372</v>
      </c>
      <c r="D43" s="19" t="s">
        <v>303</v>
      </c>
      <c r="E43" s="20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165"/>
      <c r="AY43" s="165"/>
      <c r="AZ43" s="78"/>
      <c r="BA43" s="17">
        <v>0</v>
      </c>
      <c r="BB43" s="10"/>
      <c r="BC43" s="86" t="e">
        <f>BA43-#REF!</f>
        <v>#REF!</v>
      </c>
      <c r="BD43" s="87" t="e">
        <f t="shared" si="0"/>
        <v>#REF!</v>
      </c>
    </row>
    <row r="44" spans="1:56" x14ac:dyDescent="0.55000000000000004">
      <c r="A44" s="18">
        <v>32</v>
      </c>
      <c r="B44" s="18" t="s">
        <v>373</v>
      </c>
      <c r="C44" s="19" t="s">
        <v>374</v>
      </c>
      <c r="D44" s="19" t="s">
        <v>303</v>
      </c>
      <c r="E44" s="20"/>
      <c r="F44" s="20">
        <v>1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165"/>
      <c r="AY44" s="165"/>
      <c r="AZ44" s="78"/>
      <c r="BA44" s="17">
        <v>1</v>
      </c>
      <c r="BB44" s="10"/>
      <c r="BC44" s="86" t="e">
        <f>BA44-#REF!</f>
        <v>#REF!</v>
      </c>
      <c r="BD44" s="87" t="e">
        <f t="shared" si="0"/>
        <v>#REF!</v>
      </c>
    </row>
    <row r="45" spans="1:56" x14ac:dyDescent="0.55000000000000004">
      <c r="A45" s="18">
        <v>33</v>
      </c>
      <c r="B45" s="18" t="s">
        <v>558</v>
      </c>
      <c r="C45" s="19" t="s">
        <v>559</v>
      </c>
      <c r="D45" s="19" t="s">
        <v>303</v>
      </c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165"/>
      <c r="AY45" s="165"/>
      <c r="AZ45" s="78"/>
      <c r="BA45" s="17">
        <v>0</v>
      </c>
      <c r="BB45" s="10"/>
      <c r="BC45" s="86" t="e">
        <f>BA45-#REF!</f>
        <v>#REF!</v>
      </c>
      <c r="BD45" s="87" t="e">
        <f t="shared" si="0"/>
        <v>#REF!</v>
      </c>
    </row>
    <row r="46" spans="1:56" x14ac:dyDescent="0.55000000000000004">
      <c r="A46" s="18">
        <v>34</v>
      </c>
      <c r="B46" s="18" t="s">
        <v>375</v>
      </c>
      <c r="C46" s="19" t="s">
        <v>376</v>
      </c>
      <c r="D46" s="19" t="s">
        <v>303</v>
      </c>
      <c r="E46" s="20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165"/>
      <c r="AY46" s="165"/>
      <c r="AZ46" s="78"/>
      <c r="BA46" s="17">
        <v>0</v>
      </c>
      <c r="BB46" s="10"/>
      <c r="BC46" s="86" t="e">
        <f>BA46-#REF!</f>
        <v>#REF!</v>
      </c>
      <c r="BD46" s="87" t="e">
        <f t="shared" si="0"/>
        <v>#REF!</v>
      </c>
    </row>
    <row r="47" spans="1:56" x14ac:dyDescent="0.55000000000000004">
      <c r="A47" s="18">
        <v>35</v>
      </c>
      <c r="B47" s="18" t="s">
        <v>378</v>
      </c>
      <c r="C47" s="19" t="s">
        <v>379</v>
      </c>
      <c r="D47" s="19" t="s">
        <v>303</v>
      </c>
      <c r="E47" s="20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165"/>
      <c r="AY47" s="165"/>
      <c r="AZ47" s="78"/>
      <c r="BA47" s="17">
        <v>0</v>
      </c>
      <c r="BB47" s="10"/>
      <c r="BC47" s="86" t="e">
        <f>BA47-#REF!</f>
        <v>#REF!</v>
      </c>
      <c r="BD47" s="87" t="e">
        <f t="shared" si="0"/>
        <v>#REF!</v>
      </c>
    </row>
    <row r="48" spans="1:56" x14ac:dyDescent="0.55000000000000004">
      <c r="A48" s="18">
        <v>36</v>
      </c>
      <c r="B48" s="18" t="s">
        <v>561</v>
      </c>
      <c r="C48" s="19" t="s">
        <v>562</v>
      </c>
      <c r="D48" s="19" t="s">
        <v>303</v>
      </c>
      <c r="E48" s="20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165"/>
      <c r="AY48" s="165"/>
      <c r="AZ48" s="78"/>
      <c r="BA48" s="17">
        <v>0</v>
      </c>
      <c r="BB48" s="10"/>
      <c r="BC48" s="86" t="e">
        <f>BA48-#REF!</f>
        <v>#REF!</v>
      </c>
      <c r="BD48" s="87" t="e">
        <f t="shared" si="0"/>
        <v>#REF!</v>
      </c>
    </row>
    <row r="49" spans="1:56" x14ac:dyDescent="0.55000000000000004">
      <c r="A49" s="18">
        <v>37</v>
      </c>
      <c r="B49" s="18" t="s">
        <v>380</v>
      </c>
      <c r="C49" s="19" t="s">
        <v>381</v>
      </c>
      <c r="D49" s="19" t="s">
        <v>303</v>
      </c>
      <c r="E49" s="20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165"/>
      <c r="AY49" s="165"/>
      <c r="AZ49" s="78"/>
      <c r="BA49" s="17">
        <v>0</v>
      </c>
      <c r="BB49" s="10"/>
      <c r="BC49" s="86" t="e">
        <f>BA49-#REF!</f>
        <v>#REF!</v>
      </c>
      <c r="BD49" s="87" t="e">
        <f t="shared" si="0"/>
        <v>#REF!</v>
      </c>
    </row>
    <row r="50" spans="1:56" x14ac:dyDescent="0.55000000000000004">
      <c r="A50" s="18">
        <v>38</v>
      </c>
      <c r="B50" s="18" t="s">
        <v>382</v>
      </c>
      <c r="C50" s="19" t="s">
        <v>563</v>
      </c>
      <c r="D50" s="19" t="s">
        <v>303</v>
      </c>
      <c r="E50" s="20"/>
      <c r="F50" s="20"/>
      <c r="G50" s="21"/>
      <c r="H50" s="21"/>
      <c r="I50" s="21"/>
      <c r="J50" s="21">
        <v>1</v>
      </c>
      <c r="K50" s="21"/>
      <c r="L50" s="21"/>
      <c r="M50" s="21"/>
      <c r="N50" s="21"/>
      <c r="O50" s="21">
        <v>1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165"/>
      <c r="AY50" s="165"/>
      <c r="AZ50" s="78"/>
      <c r="BA50" s="17">
        <v>2</v>
      </c>
      <c r="BB50" s="10"/>
      <c r="BC50" s="86" t="e">
        <f>BA50-#REF!</f>
        <v>#REF!</v>
      </c>
      <c r="BD50" s="87" t="e">
        <f t="shared" si="0"/>
        <v>#REF!</v>
      </c>
    </row>
    <row r="51" spans="1:56" x14ac:dyDescent="0.55000000000000004">
      <c r="A51" s="18">
        <v>39</v>
      </c>
      <c r="B51" s="18" t="s">
        <v>383</v>
      </c>
      <c r="C51" s="19" t="s">
        <v>384</v>
      </c>
      <c r="D51" s="19" t="s">
        <v>303</v>
      </c>
      <c r="E51" s="20"/>
      <c r="F51" s="20"/>
      <c r="G51" s="21"/>
      <c r="H51" s="21"/>
      <c r="I51" s="21"/>
      <c r="J51" s="21"/>
      <c r="K51" s="21">
        <v>1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165"/>
      <c r="AY51" s="165"/>
      <c r="AZ51" s="78"/>
      <c r="BA51" s="17">
        <v>1</v>
      </c>
      <c r="BB51" s="10"/>
      <c r="BC51" s="86" t="e">
        <f>BA51-#REF!</f>
        <v>#REF!</v>
      </c>
      <c r="BD51" s="87" t="e">
        <f t="shared" si="0"/>
        <v>#REF!</v>
      </c>
    </row>
    <row r="52" spans="1:56" x14ac:dyDescent="0.55000000000000004">
      <c r="A52" s="18">
        <v>40</v>
      </c>
      <c r="B52" s="18" t="s">
        <v>386</v>
      </c>
      <c r="C52" s="19" t="s">
        <v>387</v>
      </c>
      <c r="D52" s="19" t="s">
        <v>303</v>
      </c>
      <c r="E52" s="20"/>
      <c r="F52" s="20"/>
      <c r="G52" s="21"/>
      <c r="H52" s="21"/>
      <c r="I52" s="21">
        <v>2</v>
      </c>
      <c r="J52" s="21">
        <v>1</v>
      </c>
      <c r="K52" s="21"/>
      <c r="L52" s="21"/>
      <c r="M52" s="21"/>
      <c r="N52" s="21"/>
      <c r="O52" s="21">
        <v>1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165"/>
      <c r="AY52" s="165"/>
      <c r="AZ52" s="78"/>
      <c r="BA52" s="17">
        <v>4</v>
      </c>
      <c r="BB52" s="10"/>
      <c r="BC52" s="86" t="e">
        <f>BA52-#REF!</f>
        <v>#REF!</v>
      </c>
      <c r="BD52" s="87" t="e">
        <f t="shared" si="0"/>
        <v>#REF!</v>
      </c>
    </row>
    <row r="53" spans="1:56" x14ac:dyDescent="0.55000000000000004">
      <c r="A53" s="18">
        <v>41</v>
      </c>
      <c r="B53" s="18" t="s">
        <v>389</v>
      </c>
      <c r="C53" s="19" t="s">
        <v>390</v>
      </c>
      <c r="D53" s="19" t="s">
        <v>303</v>
      </c>
      <c r="E53" s="20">
        <v>1</v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>
        <v>1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165"/>
      <c r="AY53" s="165"/>
      <c r="AZ53" s="78"/>
      <c r="BA53" s="17">
        <v>2</v>
      </c>
      <c r="BB53" s="10"/>
      <c r="BC53" s="86" t="e">
        <f>BA53-#REF!</f>
        <v>#REF!</v>
      </c>
      <c r="BD53" s="87" t="e">
        <f t="shared" si="0"/>
        <v>#REF!</v>
      </c>
    </row>
    <row r="54" spans="1:56" x14ac:dyDescent="0.55000000000000004">
      <c r="A54" s="18">
        <v>42</v>
      </c>
      <c r="B54" s="18" t="s">
        <v>391</v>
      </c>
      <c r="C54" s="19" t="s">
        <v>392</v>
      </c>
      <c r="D54" s="19" t="s">
        <v>303</v>
      </c>
      <c r="E54" s="20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165"/>
      <c r="AY54" s="165"/>
      <c r="AZ54" s="78"/>
      <c r="BA54" s="17">
        <v>0</v>
      </c>
      <c r="BB54" s="10"/>
      <c r="BC54" s="86" t="e">
        <f>BA54-#REF!</f>
        <v>#REF!</v>
      </c>
      <c r="BD54" s="87" t="e">
        <f t="shared" si="0"/>
        <v>#REF!</v>
      </c>
    </row>
    <row r="55" spans="1:56" x14ac:dyDescent="0.55000000000000004">
      <c r="A55" s="18">
        <v>43</v>
      </c>
      <c r="B55" s="18" t="s">
        <v>393</v>
      </c>
      <c r="C55" s="19" t="s">
        <v>394</v>
      </c>
      <c r="D55" s="19" t="s">
        <v>303</v>
      </c>
      <c r="E55" s="20"/>
      <c r="F55" s="20"/>
      <c r="G55" s="21"/>
      <c r="H55" s="21"/>
      <c r="I55" s="21"/>
      <c r="J55" s="21"/>
      <c r="K55" s="21"/>
      <c r="L55" s="21"/>
      <c r="M55" s="21"/>
      <c r="N55" s="21"/>
      <c r="O55" s="21">
        <v>1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165"/>
      <c r="AY55" s="165"/>
      <c r="AZ55" s="78"/>
      <c r="BA55" s="17">
        <f t="shared" ref="BA55" si="1">SUM(E55:AZ55)</f>
        <v>1</v>
      </c>
      <c r="BB55" s="10"/>
      <c r="BC55" s="86" t="e">
        <f>BA55-#REF!</f>
        <v>#REF!</v>
      </c>
      <c r="BD55" s="87" t="e">
        <f t="shared" si="0"/>
        <v>#REF!</v>
      </c>
    </row>
    <row r="56" spans="1:56" x14ac:dyDescent="0.55000000000000004">
      <c r="A56" s="18">
        <v>44</v>
      </c>
      <c r="B56" s="18" t="s">
        <v>564</v>
      </c>
      <c r="C56" s="19" t="s">
        <v>565</v>
      </c>
      <c r="D56" s="19" t="s">
        <v>303</v>
      </c>
      <c r="E56" s="20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165"/>
      <c r="AY56" s="165"/>
      <c r="AZ56" s="78"/>
      <c r="BA56" s="17">
        <v>0</v>
      </c>
      <c r="BB56" s="10"/>
      <c r="BC56" s="86" t="e">
        <f>BA56-#REF!</f>
        <v>#REF!</v>
      </c>
      <c r="BD56" s="87" t="e">
        <f t="shared" si="0"/>
        <v>#REF!</v>
      </c>
    </row>
    <row r="57" spans="1:56" x14ac:dyDescent="0.55000000000000004">
      <c r="A57" s="18">
        <v>45</v>
      </c>
      <c r="B57" s="18" t="s">
        <v>395</v>
      </c>
      <c r="C57" s="19" t="s">
        <v>396</v>
      </c>
      <c r="D57" s="19" t="s">
        <v>303</v>
      </c>
      <c r="E57" s="20"/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165"/>
      <c r="AY57" s="165"/>
      <c r="AZ57" s="78"/>
      <c r="BA57" s="17">
        <v>0</v>
      </c>
      <c r="BB57" s="10"/>
      <c r="BC57" s="86" t="e">
        <f>BA57-#REF!</f>
        <v>#REF!</v>
      </c>
      <c r="BD57" s="87" t="e">
        <f t="shared" si="0"/>
        <v>#REF!</v>
      </c>
    </row>
    <row r="58" spans="1:56" x14ac:dyDescent="0.55000000000000004">
      <c r="A58" s="18">
        <v>46</v>
      </c>
      <c r="B58" s="18" t="s">
        <v>397</v>
      </c>
      <c r="C58" s="19" t="s">
        <v>398</v>
      </c>
      <c r="D58" s="19" t="s">
        <v>303</v>
      </c>
      <c r="E58" s="20"/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>
        <v>1</v>
      </c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165"/>
      <c r="AY58" s="165"/>
      <c r="AZ58" s="78"/>
      <c r="BA58" s="17">
        <v>1</v>
      </c>
      <c r="BB58" s="10"/>
      <c r="BC58" s="86" t="e">
        <f>BA58-#REF!</f>
        <v>#REF!</v>
      </c>
      <c r="BD58" s="87" t="e">
        <f t="shared" si="0"/>
        <v>#REF!</v>
      </c>
    </row>
    <row r="59" spans="1:56" x14ac:dyDescent="0.55000000000000004">
      <c r="A59" s="18">
        <v>47</v>
      </c>
      <c r="B59" s="18" t="s">
        <v>566</v>
      </c>
      <c r="C59" s="19" t="s">
        <v>590</v>
      </c>
      <c r="D59" s="19" t="s">
        <v>303</v>
      </c>
      <c r="E59" s="20"/>
      <c r="F59" s="20"/>
      <c r="G59" s="21"/>
      <c r="H59" s="21"/>
      <c r="I59" s="21">
        <v>1</v>
      </c>
      <c r="J59" s="21"/>
      <c r="K59" s="21"/>
      <c r="L59" s="21"/>
      <c r="M59" s="21"/>
      <c r="N59" s="21"/>
      <c r="O59" s="21"/>
      <c r="P59" s="21"/>
      <c r="Q59" s="21"/>
      <c r="R59" s="21">
        <v>1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165"/>
      <c r="AY59" s="165"/>
      <c r="AZ59" s="78"/>
      <c r="BA59" s="17">
        <v>2</v>
      </c>
      <c r="BB59" s="10"/>
      <c r="BC59" s="86" t="e">
        <f>BA59-#REF!</f>
        <v>#REF!</v>
      </c>
      <c r="BD59" s="87" t="e">
        <f t="shared" si="0"/>
        <v>#REF!</v>
      </c>
    </row>
    <row r="60" spans="1:56" x14ac:dyDescent="0.55000000000000004">
      <c r="A60" s="18">
        <v>48</v>
      </c>
      <c r="B60" s="18" t="s">
        <v>400</v>
      </c>
      <c r="C60" s="19" t="s">
        <v>401</v>
      </c>
      <c r="D60" s="19" t="s">
        <v>303</v>
      </c>
      <c r="E60" s="20"/>
      <c r="F60" s="20"/>
      <c r="G60" s="21"/>
      <c r="H60" s="21"/>
      <c r="I60" s="21"/>
      <c r="J60" s="21"/>
      <c r="K60" s="21"/>
      <c r="L60" s="21"/>
      <c r="M60" s="21"/>
      <c r="N60" s="21"/>
      <c r="O60" s="21">
        <v>1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>
        <v>1</v>
      </c>
      <c r="AW60" s="21"/>
      <c r="AX60" s="165"/>
      <c r="AY60" s="165"/>
      <c r="AZ60" s="78"/>
      <c r="BA60" s="17">
        <v>2</v>
      </c>
      <c r="BB60" s="10"/>
      <c r="BC60" s="86" t="e">
        <f>BA60-#REF!</f>
        <v>#REF!</v>
      </c>
      <c r="BD60" s="87" t="e">
        <f t="shared" si="0"/>
        <v>#REF!</v>
      </c>
    </row>
    <row r="61" spans="1:56" x14ac:dyDescent="0.55000000000000004">
      <c r="A61" s="18">
        <v>49</v>
      </c>
      <c r="B61" s="18" t="s">
        <v>402</v>
      </c>
      <c r="C61" s="19" t="s">
        <v>403</v>
      </c>
      <c r="D61" s="19" t="s">
        <v>303</v>
      </c>
      <c r="E61" s="20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165"/>
      <c r="AY61" s="165"/>
      <c r="AZ61" s="78"/>
      <c r="BA61" s="17">
        <v>0</v>
      </c>
      <c r="BB61" s="10"/>
      <c r="BC61" s="86" t="e">
        <f>BA61-#REF!</f>
        <v>#REF!</v>
      </c>
      <c r="BD61" s="87" t="e">
        <f t="shared" si="0"/>
        <v>#REF!</v>
      </c>
    </row>
    <row r="62" spans="1:56" x14ac:dyDescent="0.55000000000000004">
      <c r="A62" s="18">
        <v>50</v>
      </c>
      <c r="B62" s="18" t="s">
        <v>404</v>
      </c>
      <c r="C62" s="19" t="s">
        <v>405</v>
      </c>
      <c r="D62" s="19" t="s">
        <v>303</v>
      </c>
      <c r="E62" s="20"/>
      <c r="F62" s="20"/>
      <c r="G62" s="21"/>
      <c r="H62" s="21">
        <v>1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165"/>
      <c r="AY62" s="165"/>
      <c r="AZ62" s="78"/>
      <c r="BA62" s="17">
        <v>1</v>
      </c>
      <c r="BB62" s="10"/>
      <c r="BC62" s="86" t="e">
        <f>BA62-#REF!</f>
        <v>#REF!</v>
      </c>
      <c r="BD62" s="87" t="e">
        <f t="shared" si="0"/>
        <v>#REF!</v>
      </c>
    </row>
    <row r="63" spans="1:56" x14ac:dyDescent="0.55000000000000004">
      <c r="A63" s="18">
        <v>51</v>
      </c>
      <c r="B63" s="18" t="s">
        <v>406</v>
      </c>
      <c r="C63" s="19" t="s">
        <v>407</v>
      </c>
      <c r="D63" s="19" t="s">
        <v>303</v>
      </c>
      <c r="E63" s="20"/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165"/>
      <c r="AY63" s="165"/>
      <c r="AZ63" s="78"/>
      <c r="BA63" s="17">
        <v>0</v>
      </c>
      <c r="BB63" s="10"/>
      <c r="BC63" s="86" t="e">
        <f>BA63-#REF!</f>
        <v>#REF!</v>
      </c>
      <c r="BD63" s="87" t="e">
        <f t="shared" si="0"/>
        <v>#REF!</v>
      </c>
    </row>
    <row r="64" spans="1:56" x14ac:dyDescent="0.55000000000000004">
      <c r="A64" s="18">
        <v>52</v>
      </c>
      <c r="B64" s="18" t="s">
        <v>408</v>
      </c>
      <c r="C64" s="19" t="s">
        <v>409</v>
      </c>
      <c r="D64" s="19" t="s">
        <v>303</v>
      </c>
      <c r="E64" s="20"/>
      <c r="F64" s="20"/>
      <c r="G64" s="21"/>
      <c r="H64" s="21"/>
      <c r="I64" s="21"/>
      <c r="J64" s="21"/>
      <c r="K64" s="21"/>
      <c r="L64" s="21"/>
      <c r="M64" s="21">
        <v>1</v>
      </c>
      <c r="N64" s="21"/>
      <c r="O64" s="21">
        <v>1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165"/>
      <c r="AY64" s="165"/>
      <c r="AZ64" s="78"/>
      <c r="BA64" s="17">
        <v>2</v>
      </c>
      <c r="BB64" s="10"/>
      <c r="BC64" s="86" t="e">
        <f>BA64-#REF!</f>
        <v>#REF!</v>
      </c>
      <c r="BD64" s="87" t="e">
        <f t="shared" si="0"/>
        <v>#REF!</v>
      </c>
    </row>
    <row r="65" spans="1:56" x14ac:dyDescent="0.55000000000000004">
      <c r="A65" s="18">
        <v>53</v>
      </c>
      <c r="B65" s="18" t="s">
        <v>306</v>
      </c>
      <c r="C65" s="19" t="s">
        <v>410</v>
      </c>
      <c r="D65" s="19" t="s">
        <v>303</v>
      </c>
      <c r="E65" s="20"/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165"/>
      <c r="AY65" s="165"/>
      <c r="AZ65" s="78"/>
      <c r="BA65" s="17">
        <v>0</v>
      </c>
      <c r="BB65" s="10"/>
      <c r="BC65" s="86" t="e">
        <f>BA65-#REF!</f>
        <v>#REF!</v>
      </c>
      <c r="BD65" s="87" t="e">
        <f t="shared" si="0"/>
        <v>#REF!</v>
      </c>
    </row>
    <row r="66" spans="1:56" x14ac:dyDescent="0.55000000000000004">
      <c r="A66" s="18">
        <v>54</v>
      </c>
      <c r="B66" s="18" t="s">
        <v>567</v>
      </c>
      <c r="C66" s="19" t="s">
        <v>568</v>
      </c>
      <c r="D66" s="19" t="s">
        <v>303</v>
      </c>
      <c r="E66" s="20"/>
      <c r="F66" s="20"/>
      <c r="G66" s="21"/>
      <c r="H66" s="21"/>
      <c r="I66" s="21"/>
      <c r="J66" s="21"/>
      <c r="K66" s="21"/>
      <c r="L66" s="21"/>
      <c r="M66" s="21"/>
      <c r="N66" s="21"/>
      <c r="O66" s="21">
        <v>1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>
        <v>1</v>
      </c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165"/>
      <c r="AY66" s="165"/>
      <c r="AZ66" s="78"/>
      <c r="BA66" s="17">
        <v>2</v>
      </c>
      <c r="BB66" s="10"/>
      <c r="BC66" s="86" t="e">
        <f>BA66-#REF!</f>
        <v>#REF!</v>
      </c>
      <c r="BD66" s="87" t="e">
        <f t="shared" si="0"/>
        <v>#REF!</v>
      </c>
    </row>
    <row r="67" spans="1:56" x14ac:dyDescent="0.55000000000000004">
      <c r="A67" s="18">
        <v>55</v>
      </c>
      <c r="B67" s="18" t="s">
        <v>411</v>
      </c>
      <c r="C67" s="19" t="s">
        <v>412</v>
      </c>
      <c r="D67" s="19" t="s">
        <v>303</v>
      </c>
      <c r="E67" s="20"/>
      <c r="F67" s="20"/>
      <c r="G67" s="21"/>
      <c r="H67" s="21"/>
      <c r="I67" s="21">
        <v>1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165"/>
      <c r="AY67" s="165"/>
      <c r="AZ67" s="78"/>
      <c r="BA67" s="17">
        <v>1</v>
      </c>
      <c r="BB67" s="10"/>
      <c r="BC67" s="86" t="e">
        <f>BA67-#REF!</f>
        <v>#REF!</v>
      </c>
      <c r="BD67" s="87" t="e">
        <f t="shared" si="0"/>
        <v>#REF!</v>
      </c>
    </row>
    <row r="68" spans="1:56" x14ac:dyDescent="0.55000000000000004">
      <c r="A68" s="18">
        <v>56</v>
      </c>
      <c r="B68" s="18" t="s">
        <v>414</v>
      </c>
      <c r="C68" s="19" t="s">
        <v>415</v>
      </c>
      <c r="D68" s="19" t="s">
        <v>303</v>
      </c>
      <c r="E68" s="20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165"/>
      <c r="AY68" s="165"/>
      <c r="AZ68" s="78"/>
      <c r="BA68" s="17">
        <v>0</v>
      </c>
      <c r="BB68" s="10"/>
      <c r="BC68" s="86" t="e">
        <f>BA68-#REF!</f>
        <v>#REF!</v>
      </c>
      <c r="BD68" s="87" t="e">
        <f t="shared" si="0"/>
        <v>#REF!</v>
      </c>
    </row>
    <row r="69" spans="1:56" x14ac:dyDescent="0.55000000000000004">
      <c r="A69" s="18">
        <v>57</v>
      </c>
      <c r="B69" s="18" t="s">
        <v>417</v>
      </c>
      <c r="C69" s="19" t="s">
        <v>418</v>
      </c>
      <c r="D69" s="19" t="s">
        <v>303</v>
      </c>
      <c r="E69" s="20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165"/>
      <c r="AY69" s="165"/>
      <c r="AZ69" s="78"/>
      <c r="BA69" s="17">
        <v>0</v>
      </c>
      <c r="BB69" s="10"/>
      <c r="BC69" s="86" t="e">
        <f>BA69-#REF!</f>
        <v>#REF!</v>
      </c>
      <c r="BD69" s="87" t="e">
        <f t="shared" si="0"/>
        <v>#REF!</v>
      </c>
    </row>
    <row r="70" spans="1:56" x14ac:dyDescent="0.55000000000000004">
      <c r="A70" s="18">
        <v>58</v>
      </c>
      <c r="B70" s="18" t="s">
        <v>569</v>
      </c>
      <c r="C70" s="19" t="s">
        <v>570</v>
      </c>
      <c r="D70" s="19" t="s">
        <v>303</v>
      </c>
      <c r="E70" s="20"/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165"/>
      <c r="AY70" s="165"/>
      <c r="AZ70" s="78"/>
      <c r="BA70" s="17">
        <v>0</v>
      </c>
      <c r="BB70" s="10"/>
      <c r="BC70" s="86" t="e">
        <f>BA70-#REF!</f>
        <v>#REF!</v>
      </c>
      <c r="BD70" s="87" t="e">
        <f t="shared" si="0"/>
        <v>#REF!</v>
      </c>
    </row>
    <row r="71" spans="1:56" x14ac:dyDescent="0.55000000000000004">
      <c r="A71" s="18">
        <v>59</v>
      </c>
      <c r="B71" s="18" t="s">
        <v>419</v>
      </c>
      <c r="C71" s="19" t="s">
        <v>420</v>
      </c>
      <c r="D71" s="19" t="s">
        <v>303</v>
      </c>
      <c r="E71" s="20"/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165"/>
      <c r="AY71" s="165"/>
      <c r="AZ71" s="78"/>
      <c r="BA71" s="17">
        <v>0</v>
      </c>
      <c r="BB71" s="10"/>
      <c r="BC71" s="86" t="e">
        <f>BA71-#REF!</f>
        <v>#REF!</v>
      </c>
      <c r="BD71" s="87" t="e">
        <f t="shared" si="0"/>
        <v>#REF!</v>
      </c>
    </row>
    <row r="72" spans="1:56" x14ac:dyDescent="0.55000000000000004">
      <c r="A72" s="18">
        <v>60</v>
      </c>
      <c r="B72" s="18" t="s">
        <v>421</v>
      </c>
      <c r="C72" s="19" t="s">
        <v>422</v>
      </c>
      <c r="D72" s="19" t="s">
        <v>303</v>
      </c>
      <c r="E72" s="20"/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>
        <v>1</v>
      </c>
      <c r="AQ72" s="21"/>
      <c r="AR72" s="21"/>
      <c r="AS72" s="21"/>
      <c r="AT72" s="21"/>
      <c r="AU72" s="21"/>
      <c r="AV72" s="21"/>
      <c r="AW72" s="21"/>
      <c r="AX72" s="165"/>
      <c r="AY72" s="165"/>
      <c r="AZ72" s="78"/>
      <c r="BA72" s="17">
        <v>1</v>
      </c>
      <c r="BB72" s="10"/>
      <c r="BC72" s="86" t="e">
        <f>BA72-#REF!</f>
        <v>#REF!</v>
      </c>
      <c r="BD72" s="87" t="e">
        <f t="shared" si="0"/>
        <v>#REF!</v>
      </c>
    </row>
    <row r="73" spans="1:56" x14ac:dyDescent="0.55000000000000004">
      <c r="A73" s="18">
        <v>61</v>
      </c>
      <c r="B73" s="18" t="s">
        <v>424</v>
      </c>
      <c r="C73" s="19" t="s">
        <v>425</v>
      </c>
      <c r="D73" s="19" t="s">
        <v>303</v>
      </c>
      <c r="E73" s="20"/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>
        <v>1</v>
      </c>
      <c r="AQ73" s="21"/>
      <c r="AR73" s="21"/>
      <c r="AS73" s="21"/>
      <c r="AT73" s="21"/>
      <c r="AU73" s="21"/>
      <c r="AV73" s="21"/>
      <c r="AW73" s="21"/>
      <c r="AX73" s="165"/>
      <c r="AY73" s="165"/>
      <c r="AZ73" s="78"/>
      <c r="BA73" s="17">
        <v>1</v>
      </c>
      <c r="BB73" s="10"/>
      <c r="BC73" s="86" t="e">
        <f>BA73-#REF!</f>
        <v>#REF!</v>
      </c>
      <c r="BD73" s="87" t="e">
        <f t="shared" si="0"/>
        <v>#REF!</v>
      </c>
    </row>
    <row r="74" spans="1:56" x14ac:dyDescent="0.55000000000000004">
      <c r="A74" s="18">
        <v>62</v>
      </c>
      <c r="B74" s="18" t="s">
        <v>427</v>
      </c>
      <c r="C74" s="19" t="s">
        <v>428</v>
      </c>
      <c r="D74" s="19" t="s">
        <v>303</v>
      </c>
      <c r="E74" s="20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165"/>
      <c r="AY74" s="165"/>
      <c r="AZ74" s="78"/>
      <c r="BA74" s="17">
        <v>0</v>
      </c>
      <c r="BB74" s="10"/>
      <c r="BC74" s="86" t="e">
        <f>BA74-#REF!</f>
        <v>#REF!</v>
      </c>
      <c r="BD74" s="87" t="e">
        <f t="shared" si="0"/>
        <v>#REF!</v>
      </c>
    </row>
    <row r="75" spans="1:56" x14ac:dyDescent="0.55000000000000004">
      <c r="A75" s="18">
        <v>63</v>
      </c>
      <c r="B75" s="18" t="s">
        <v>571</v>
      </c>
      <c r="C75" s="19" t="s">
        <v>572</v>
      </c>
      <c r="D75" s="19" t="s">
        <v>303</v>
      </c>
      <c r="E75" s="20"/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165"/>
      <c r="AY75" s="165"/>
      <c r="AZ75" s="78"/>
      <c r="BA75" s="17">
        <v>0</v>
      </c>
      <c r="BB75" s="10"/>
      <c r="BC75" s="86" t="e">
        <f>BA75-#REF!</f>
        <v>#REF!</v>
      </c>
      <c r="BD75" s="87" t="e">
        <f t="shared" si="0"/>
        <v>#REF!</v>
      </c>
    </row>
    <row r="76" spans="1:56" x14ac:dyDescent="0.55000000000000004">
      <c r="A76" s="18">
        <v>64</v>
      </c>
      <c r="B76" s="18" t="s">
        <v>429</v>
      </c>
      <c r="C76" s="19" t="s">
        <v>430</v>
      </c>
      <c r="D76" s="19" t="s">
        <v>303</v>
      </c>
      <c r="E76" s="20"/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165"/>
      <c r="AY76" s="165"/>
      <c r="AZ76" s="78"/>
      <c r="BA76" s="17">
        <v>0</v>
      </c>
      <c r="BB76" s="10"/>
      <c r="BC76" s="86" t="e">
        <f>BA76-#REF!</f>
        <v>#REF!</v>
      </c>
      <c r="BD76" s="87" t="e">
        <f t="shared" si="0"/>
        <v>#REF!</v>
      </c>
    </row>
    <row r="77" spans="1:56" x14ac:dyDescent="0.55000000000000004">
      <c r="A77" s="18">
        <v>65</v>
      </c>
      <c r="B77" s="18" t="s">
        <v>431</v>
      </c>
      <c r="C77" s="19" t="s">
        <v>432</v>
      </c>
      <c r="D77" s="19" t="s">
        <v>303</v>
      </c>
      <c r="E77" s="20"/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>
        <v>1</v>
      </c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165"/>
      <c r="AY77" s="165"/>
      <c r="AZ77" s="78"/>
      <c r="BA77" s="17">
        <v>1</v>
      </c>
      <c r="BB77" s="10"/>
      <c r="BC77" s="86" t="e">
        <f>BA77-#REF!</f>
        <v>#REF!</v>
      </c>
      <c r="BD77" s="87" t="e">
        <f t="shared" si="0"/>
        <v>#REF!</v>
      </c>
    </row>
    <row r="78" spans="1:56" x14ac:dyDescent="0.55000000000000004">
      <c r="A78" s="18">
        <v>66</v>
      </c>
      <c r="B78" s="18" t="s">
        <v>434</v>
      </c>
      <c r="C78" s="19" t="s">
        <v>435</v>
      </c>
      <c r="D78" s="19" t="s">
        <v>303</v>
      </c>
      <c r="E78" s="20"/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165"/>
      <c r="AY78" s="165"/>
      <c r="AZ78" s="78"/>
      <c r="BA78" s="17">
        <v>0</v>
      </c>
      <c r="BB78" s="10"/>
      <c r="BC78" s="86" t="e">
        <f>BA78-#REF!</f>
        <v>#REF!</v>
      </c>
      <c r="BD78" s="87" t="e">
        <f t="shared" ref="BD78:BD142" si="2">IF(BC78=0,"ถูกต้อง","ไม่ถูก")</f>
        <v>#REF!</v>
      </c>
    </row>
    <row r="79" spans="1:56" x14ac:dyDescent="0.55000000000000004">
      <c r="A79" s="18">
        <v>67</v>
      </c>
      <c r="B79" s="18" t="s">
        <v>436</v>
      </c>
      <c r="C79" s="19" t="s">
        <v>437</v>
      </c>
      <c r="D79" s="19" t="s">
        <v>303</v>
      </c>
      <c r="E79" s="20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165"/>
      <c r="AY79" s="165"/>
      <c r="AZ79" s="78"/>
      <c r="BA79" s="17">
        <v>0</v>
      </c>
      <c r="BB79" s="10"/>
      <c r="BC79" s="86" t="e">
        <f>BA79-#REF!</f>
        <v>#REF!</v>
      </c>
      <c r="BD79" s="87" t="e">
        <f t="shared" si="2"/>
        <v>#REF!</v>
      </c>
    </row>
    <row r="80" spans="1:56" x14ac:dyDescent="0.55000000000000004">
      <c r="A80" s="18">
        <v>68</v>
      </c>
      <c r="B80" s="18" t="s">
        <v>438</v>
      </c>
      <c r="C80" s="19" t="s">
        <v>439</v>
      </c>
      <c r="D80" s="19" t="s">
        <v>303</v>
      </c>
      <c r="E80" s="20"/>
      <c r="F80" s="20"/>
      <c r="G80" s="21"/>
      <c r="H80" s="21"/>
      <c r="I80" s="21">
        <v>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165"/>
      <c r="AY80" s="165"/>
      <c r="AZ80" s="78"/>
      <c r="BA80" s="17">
        <v>1</v>
      </c>
      <c r="BB80" s="10"/>
      <c r="BC80" s="86" t="e">
        <f>BA80-#REF!</f>
        <v>#REF!</v>
      </c>
      <c r="BD80" s="87" t="e">
        <f t="shared" si="2"/>
        <v>#REF!</v>
      </c>
    </row>
    <row r="81" spans="1:56" x14ac:dyDescent="0.55000000000000004">
      <c r="A81" s="18">
        <v>69</v>
      </c>
      <c r="B81" s="18" t="s">
        <v>441</v>
      </c>
      <c r="C81" s="19" t="s">
        <v>442</v>
      </c>
      <c r="D81" s="19" t="s">
        <v>303</v>
      </c>
      <c r="E81" s="20"/>
      <c r="F81" s="20"/>
      <c r="G81" s="21"/>
      <c r="H81" s="21"/>
      <c r="I81" s="21">
        <v>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>
        <v>1</v>
      </c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165"/>
      <c r="AY81" s="165"/>
      <c r="AZ81" s="78"/>
      <c r="BA81" s="17">
        <v>2</v>
      </c>
      <c r="BB81" s="10"/>
      <c r="BC81" s="86" t="e">
        <f>BA81-#REF!</f>
        <v>#REF!</v>
      </c>
      <c r="BD81" s="87" t="e">
        <f t="shared" si="2"/>
        <v>#REF!</v>
      </c>
    </row>
    <row r="82" spans="1:56" x14ac:dyDescent="0.55000000000000004">
      <c r="A82" s="18">
        <v>70</v>
      </c>
      <c r="B82" s="18" t="s">
        <v>573</v>
      </c>
      <c r="C82" s="19" t="s">
        <v>574</v>
      </c>
      <c r="D82" s="19" t="s">
        <v>303</v>
      </c>
      <c r="E82" s="20"/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>
        <v>1</v>
      </c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165"/>
      <c r="AY82" s="165"/>
      <c r="AZ82" s="78"/>
      <c r="BA82" s="17">
        <v>1</v>
      </c>
      <c r="BB82" s="10"/>
      <c r="BC82" s="86" t="e">
        <f>BA82-#REF!</f>
        <v>#REF!</v>
      </c>
      <c r="BD82" s="87" t="e">
        <f t="shared" si="2"/>
        <v>#REF!</v>
      </c>
    </row>
    <row r="83" spans="1:56" x14ac:dyDescent="0.55000000000000004">
      <c r="A83" s="18">
        <v>71</v>
      </c>
      <c r="B83" s="18" t="s">
        <v>443</v>
      </c>
      <c r="C83" s="19" t="s">
        <v>444</v>
      </c>
      <c r="D83" s="19" t="s">
        <v>303</v>
      </c>
      <c r="E83" s="20"/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165"/>
      <c r="AY83" s="165"/>
      <c r="AZ83" s="78"/>
      <c r="BA83" s="17">
        <v>0</v>
      </c>
      <c r="BB83" s="10"/>
      <c r="BC83" s="86" t="e">
        <f>BA83-#REF!</f>
        <v>#REF!</v>
      </c>
      <c r="BD83" s="87" t="e">
        <f t="shared" si="2"/>
        <v>#REF!</v>
      </c>
    </row>
    <row r="84" spans="1:56" x14ac:dyDescent="0.55000000000000004">
      <c r="A84" s="18">
        <v>72</v>
      </c>
      <c r="B84" s="18" t="s">
        <v>575</v>
      </c>
      <c r="C84" s="19" t="s">
        <v>593</v>
      </c>
      <c r="D84" s="19" t="s">
        <v>303</v>
      </c>
      <c r="E84" s="20"/>
      <c r="F84" s="20"/>
      <c r="G84" s="21">
        <v>1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165"/>
      <c r="AY84" s="165"/>
      <c r="AZ84" s="78"/>
      <c r="BA84" s="17">
        <v>1</v>
      </c>
      <c r="BB84" s="10"/>
      <c r="BC84" s="86" t="e">
        <f>BA84-#REF!</f>
        <v>#REF!</v>
      </c>
      <c r="BD84" s="87" t="e">
        <f t="shared" si="2"/>
        <v>#REF!</v>
      </c>
    </row>
    <row r="85" spans="1:56" x14ac:dyDescent="0.55000000000000004">
      <c r="A85" s="18">
        <v>73</v>
      </c>
      <c r="B85" s="18" t="s">
        <v>576</v>
      </c>
      <c r="C85" s="19" t="s">
        <v>594</v>
      </c>
      <c r="D85" s="19" t="s">
        <v>303</v>
      </c>
      <c r="E85" s="20"/>
      <c r="F85" s="20"/>
      <c r="G85" s="21"/>
      <c r="H85" s="21"/>
      <c r="I85" s="21"/>
      <c r="J85" s="21">
        <v>1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>
        <v>1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165"/>
      <c r="AY85" s="165"/>
      <c r="AZ85" s="78"/>
      <c r="BA85" s="17">
        <v>2</v>
      </c>
      <c r="BB85" s="10"/>
      <c r="BC85" s="86" t="e">
        <f>BA85-#REF!</f>
        <v>#REF!</v>
      </c>
      <c r="BD85" s="87" t="e">
        <f t="shared" si="2"/>
        <v>#REF!</v>
      </c>
    </row>
    <row r="86" spans="1:56" x14ac:dyDescent="0.55000000000000004">
      <c r="A86" s="18">
        <v>74</v>
      </c>
      <c r="B86" s="18" t="s">
        <v>446</v>
      </c>
      <c r="C86" s="19" t="s">
        <v>447</v>
      </c>
      <c r="D86" s="19" t="s">
        <v>303</v>
      </c>
      <c r="E86" s="20"/>
      <c r="F86" s="20"/>
      <c r="G86" s="21"/>
      <c r="H86" s="21"/>
      <c r="I86" s="21"/>
      <c r="J86" s="21"/>
      <c r="K86" s="21">
        <v>1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165"/>
      <c r="AY86" s="165"/>
      <c r="AZ86" s="78"/>
      <c r="BA86" s="17">
        <v>1</v>
      </c>
      <c r="BB86" s="10"/>
      <c r="BC86" s="86" t="e">
        <f>BA86-#REF!</f>
        <v>#REF!</v>
      </c>
      <c r="BD86" s="87" t="e">
        <f t="shared" si="2"/>
        <v>#REF!</v>
      </c>
    </row>
    <row r="87" spans="1:56" x14ac:dyDescent="0.55000000000000004">
      <c r="A87" s="18">
        <v>75</v>
      </c>
      <c r="B87" s="18" t="s">
        <v>577</v>
      </c>
      <c r="C87" s="19" t="s">
        <v>578</v>
      </c>
      <c r="D87" s="19" t="s">
        <v>303</v>
      </c>
      <c r="E87" s="20"/>
      <c r="F87" s="20"/>
      <c r="G87" s="21"/>
      <c r="H87" s="21">
        <v>2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165"/>
      <c r="AY87" s="165"/>
      <c r="AZ87" s="78"/>
      <c r="BA87" s="17">
        <v>2</v>
      </c>
      <c r="BB87" s="10"/>
      <c r="BC87" s="86" t="e">
        <f>BA87-#REF!</f>
        <v>#REF!</v>
      </c>
      <c r="BD87" s="87" t="e">
        <f t="shared" si="2"/>
        <v>#REF!</v>
      </c>
    </row>
    <row r="88" spans="1:56" x14ac:dyDescent="0.55000000000000004">
      <c r="A88" s="18">
        <v>76</v>
      </c>
      <c r="B88" s="18" t="s">
        <v>579</v>
      </c>
      <c r="C88" s="19" t="s">
        <v>591</v>
      </c>
      <c r="D88" s="19" t="s">
        <v>303</v>
      </c>
      <c r="E88" s="20"/>
      <c r="F88" s="20"/>
      <c r="G88" s="21">
        <v>1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165"/>
      <c r="AY88" s="165"/>
      <c r="AZ88" s="78"/>
      <c r="BA88" s="17">
        <v>1</v>
      </c>
      <c r="BB88" s="10"/>
      <c r="BC88" s="86" t="e">
        <f>BA88-#REF!</f>
        <v>#REF!</v>
      </c>
      <c r="BD88" s="87" t="e">
        <f t="shared" si="2"/>
        <v>#REF!</v>
      </c>
    </row>
    <row r="89" spans="1:56" x14ac:dyDescent="0.55000000000000004">
      <c r="A89" s="18">
        <v>77</v>
      </c>
      <c r="B89" s="18" t="s">
        <v>592</v>
      </c>
      <c r="C89" s="19" t="s">
        <v>580</v>
      </c>
      <c r="D89" s="19" t="s">
        <v>303</v>
      </c>
      <c r="E89" s="20"/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>
        <v>1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165"/>
      <c r="AY89" s="165"/>
      <c r="AZ89" s="78"/>
      <c r="BA89" s="17">
        <v>1</v>
      </c>
      <c r="BB89" s="10"/>
      <c r="BC89" s="86" t="e">
        <f>BA89-#REF!</f>
        <v>#REF!</v>
      </c>
      <c r="BD89" s="87" t="e">
        <f t="shared" si="2"/>
        <v>#REF!</v>
      </c>
    </row>
    <row r="90" spans="1:56" x14ac:dyDescent="0.55000000000000004">
      <c r="A90" s="18">
        <v>78</v>
      </c>
      <c r="B90" s="18" t="s">
        <v>448</v>
      </c>
      <c r="C90" s="19" t="s">
        <v>449</v>
      </c>
      <c r="D90" s="19" t="s">
        <v>303</v>
      </c>
      <c r="E90" s="20"/>
      <c r="F90" s="20"/>
      <c r="G90" s="21"/>
      <c r="H90" s="21"/>
      <c r="I90" s="21">
        <v>1</v>
      </c>
      <c r="J90" s="21"/>
      <c r="K90" s="21"/>
      <c r="L90" s="21"/>
      <c r="M90" s="21"/>
      <c r="N90" s="21"/>
      <c r="O90" s="21"/>
      <c r="P90" s="21"/>
      <c r="Q90" s="21">
        <v>1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165"/>
      <c r="AY90" s="165"/>
      <c r="AZ90" s="78"/>
      <c r="BA90" s="17">
        <v>2</v>
      </c>
      <c r="BB90" s="10"/>
      <c r="BC90" s="86" t="e">
        <f>BA90-#REF!</f>
        <v>#REF!</v>
      </c>
      <c r="BD90" s="87" t="e">
        <f t="shared" si="2"/>
        <v>#REF!</v>
      </c>
    </row>
    <row r="91" spans="1:56" x14ac:dyDescent="0.55000000000000004">
      <c r="A91" s="18">
        <v>79</v>
      </c>
      <c r="B91" s="18" t="s">
        <v>451</v>
      </c>
      <c r="C91" s="19" t="s">
        <v>452</v>
      </c>
      <c r="D91" s="19" t="s">
        <v>303</v>
      </c>
      <c r="E91" s="20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165"/>
      <c r="AY91" s="165"/>
      <c r="AZ91" s="78"/>
      <c r="BA91" s="17">
        <v>0</v>
      </c>
      <c r="BB91" s="10"/>
      <c r="BC91" s="86" t="e">
        <f>BA91-#REF!</f>
        <v>#REF!</v>
      </c>
      <c r="BD91" s="87" t="e">
        <f t="shared" si="2"/>
        <v>#REF!</v>
      </c>
    </row>
    <row r="92" spans="1:56" x14ac:dyDescent="0.55000000000000004">
      <c r="A92" s="18">
        <v>80</v>
      </c>
      <c r="B92" s="18" t="s">
        <v>454</v>
      </c>
      <c r="C92" s="19" t="s">
        <v>455</v>
      </c>
      <c r="D92" s="19" t="s">
        <v>303</v>
      </c>
      <c r="E92" s="20"/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165"/>
      <c r="AY92" s="165"/>
      <c r="AZ92" s="78"/>
      <c r="BA92" s="17">
        <v>0</v>
      </c>
      <c r="BB92" s="10"/>
      <c r="BC92" s="86" t="e">
        <f>BA92-#REF!</f>
        <v>#REF!</v>
      </c>
      <c r="BD92" s="87" t="e">
        <f t="shared" si="2"/>
        <v>#REF!</v>
      </c>
    </row>
    <row r="93" spans="1:56" x14ac:dyDescent="0.55000000000000004">
      <c r="A93" s="18">
        <v>81</v>
      </c>
      <c r="B93" s="18" t="s">
        <v>581</v>
      </c>
      <c r="C93" s="19" t="s">
        <v>582</v>
      </c>
      <c r="D93" s="19" t="s">
        <v>303</v>
      </c>
      <c r="E93" s="20"/>
      <c r="F93" s="20"/>
      <c r="G93" s="21"/>
      <c r="H93" s="21">
        <v>1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165"/>
      <c r="AY93" s="165"/>
      <c r="AZ93" s="78"/>
      <c r="BA93" s="17">
        <v>1</v>
      </c>
      <c r="BB93" s="10"/>
      <c r="BC93" s="86" t="e">
        <f>BA93-#REF!</f>
        <v>#REF!</v>
      </c>
      <c r="BD93" s="87" t="e">
        <f t="shared" si="2"/>
        <v>#REF!</v>
      </c>
    </row>
    <row r="94" spans="1:56" x14ac:dyDescent="0.55000000000000004">
      <c r="A94" s="18">
        <v>82</v>
      </c>
      <c r="B94" s="18" t="s">
        <v>456</v>
      </c>
      <c r="C94" s="19" t="s">
        <v>457</v>
      </c>
      <c r="D94" s="19" t="s">
        <v>303</v>
      </c>
      <c r="E94" s="20"/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165"/>
      <c r="AY94" s="165"/>
      <c r="AZ94" s="78"/>
      <c r="BA94" s="17">
        <v>0</v>
      </c>
      <c r="BB94" s="10"/>
      <c r="BC94" s="86" t="e">
        <f>BA94-#REF!</f>
        <v>#REF!</v>
      </c>
      <c r="BD94" s="87" t="e">
        <f t="shared" si="2"/>
        <v>#REF!</v>
      </c>
    </row>
    <row r="95" spans="1:56" x14ac:dyDescent="0.55000000000000004">
      <c r="A95" s="18">
        <v>83</v>
      </c>
      <c r="B95" s="18" t="s">
        <v>459</v>
      </c>
      <c r="C95" s="19" t="s">
        <v>460</v>
      </c>
      <c r="D95" s="19" t="s">
        <v>303</v>
      </c>
      <c r="E95" s="20"/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165"/>
      <c r="AY95" s="165"/>
      <c r="AZ95" s="78"/>
      <c r="BA95" s="17">
        <v>0</v>
      </c>
      <c r="BB95" s="10"/>
      <c r="BC95" s="86" t="e">
        <f>BA95-#REF!</f>
        <v>#REF!</v>
      </c>
      <c r="BD95" s="87" t="e">
        <f t="shared" si="2"/>
        <v>#REF!</v>
      </c>
    </row>
    <row r="96" spans="1:56" x14ac:dyDescent="0.55000000000000004">
      <c r="A96" s="18">
        <v>84</v>
      </c>
      <c r="B96" s="18" t="s">
        <v>463</v>
      </c>
      <c r="C96" s="19" t="s">
        <v>464</v>
      </c>
      <c r="D96" s="19" t="s">
        <v>303</v>
      </c>
      <c r="E96" s="20"/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165"/>
      <c r="AY96" s="165"/>
      <c r="AZ96" s="78"/>
      <c r="BA96" s="17">
        <v>0</v>
      </c>
      <c r="BB96" s="10"/>
      <c r="BC96" s="86" t="e">
        <f>BA96-#REF!</f>
        <v>#REF!</v>
      </c>
      <c r="BD96" s="87" t="e">
        <f t="shared" si="2"/>
        <v>#REF!</v>
      </c>
    </row>
    <row r="97" spans="1:56" x14ac:dyDescent="0.55000000000000004">
      <c r="A97" s="18">
        <v>85</v>
      </c>
      <c r="B97" s="18" t="s">
        <v>465</v>
      </c>
      <c r="C97" s="19" t="s">
        <v>466</v>
      </c>
      <c r="D97" s="19" t="s">
        <v>303</v>
      </c>
      <c r="E97" s="20"/>
      <c r="F97" s="20"/>
      <c r="G97" s="21"/>
      <c r="H97" s="21"/>
      <c r="I97" s="21">
        <v>1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165"/>
      <c r="AY97" s="165"/>
      <c r="AZ97" s="78"/>
      <c r="BA97" s="17">
        <v>1</v>
      </c>
      <c r="BB97" s="10"/>
      <c r="BC97" s="86" t="e">
        <f>BA97-#REF!</f>
        <v>#REF!</v>
      </c>
      <c r="BD97" s="87" t="e">
        <f t="shared" si="2"/>
        <v>#REF!</v>
      </c>
    </row>
    <row r="98" spans="1:56" x14ac:dyDescent="0.55000000000000004">
      <c r="A98" s="18">
        <v>86</v>
      </c>
      <c r="B98" s="18" t="s">
        <v>467</v>
      </c>
      <c r="C98" s="19" t="s">
        <v>468</v>
      </c>
      <c r="D98" s="19" t="s">
        <v>303</v>
      </c>
      <c r="E98" s="20"/>
      <c r="F98" s="20"/>
      <c r="G98" s="21"/>
      <c r="H98" s="21"/>
      <c r="I98" s="21">
        <v>1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165"/>
      <c r="AY98" s="165"/>
      <c r="AZ98" s="78"/>
      <c r="BA98" s="17">
        <v>1</v>
      </c>
      <c r="BB98" s="10"/>
      <c r="BC98" s="86" t="e">
        <f>BA98-#REF!</f>
        <v>#REF!</v>
      </c>
      <c r="BD98" s="87" t="e">
        <f t="shared" si="2"/>
        <v>#REF!</v>
      </c>
    </row>
    <row r="99" spans="1:56" x14ac:dyDescent="0.55000000000000004">
      <c r="A99" s="18">
        <v>87</v>
      </c>
      <c r="B99" s="18" t="s">
        <v>469</v>
      </c>
      <c r="C99" s="19" t="s">
        <v>470</v>
      </c>
      <c r="D99" s="19" t="s">
        <v>303</v>
      </c>
      <c r="E99" s="20"/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>
        <v>1</v>
      </c>
      <c r="AW99" s="21"/>
      <c r="AX99" s="165"/>
      <c r="AY99" s="165"/>
      <c r="AZ99" s="78"/>
      <c r="BA99" s="17">
        <v>1</v>
      </c>
      <c r="BB99" s="10"/>
      <c r="BC99" s="86" t="e">
        <f>BA99-#REF!</f>
        <v>#REF!</v>
      </c>
      <c r="BD99" s="87" t="e">
        <f t="shared" si="2"/>
        <v>#REF!</v>
      </c>
    </row>
    <row r="100" spans="1:56" x14ac:dyDescent="0.55000000000000004">
      <c r="A100" s="18">
        <v>88</v>
      </c>
      <c r="B100" s="18" t="s">
        <v>471</v>
      </c>
      <c r="C100" s="19" t="s">
        <v>472</v>
      </c>
      <c r="D100" s="19" t="s">
        <v>303</v>
      </c>
      <c r="E100" s="20"/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165"/>
      <c r="AY100" s="165"/>
      <c r="AZ100" s="78"/>
      <c r="BA100" s="17">
        <v>0</v>
      </c>
      <c r="BB100" s="10"/>
      <c r="BC100" s="86" t="e">
        <f>BA100-#REF!</f>
        <v>#REF!</v>
      </c>
      <c r="BD100" s="87" t="e">
        <f t="shared" si="2"/>
        <v>#REF!</v>
      </c>
    </row>
    <row r="101" spans="1:56" x14ac:dyDescent="0.55000000000000004">
      <c r="A101" s="18">
        <v>89</v>
      </c>
      <c r="B101" s="18" t="s">
        <v>474</v>
      </c>
      <c r="C101" s="19" t="s">
        <v>475</v>
      </c>
      <c r="D101" s="19" t="s">
        <v>303</v>
      </c>
      <c r="E101" s="20">
        <v>1</v>
      </c>
      <c r="F101" s="20"/>
      <c r="G101" s="21"/>
      <c r="H101" s="21">
        <v>1</v>
      </c>
      <c r="I101" s="21"/>
      <c r="J101" s="21">
        <v>1</v>
      </c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165"/>
      <c r="AY101" s="165"/>
      <c r="AZ101" s="78"/>
      <c r="BA101" s="17">
        <v>3</v>
      </c>
      <c r="BB101" s="10"/>
      <c r="BC101" s="86" t="e">
        <f>BA101-#REF!</f>
        <v>#REF!</v>
      </c>
      <c r="BD101" s="87" t="e">
        <f t="shared" si="2"/>
        <v>#REF!</v>
      </c>
    </row>
    <row r="102" spans="1:56" x14ac:dyDescent="0.55000000000000004">
      <c r="A102" s="18">
        <v>90</v>
      </c>
      <c r="B102" s="18" t="s">
        <v>476</v>
      </c>
      <c r="C102" s="19" t="s">
        <v>477</v>
      </c>
      <c r="D102" s="19" t="s">
        <v>303</v>
      </c>
      <c r="E102" s="20"/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>
        <v>1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165"/>
      <c r="AY102" s="165"/>
      <c r="AZ102" s="78"/>
      <c r="BA102" s="17">
        <v>1</v>
      </c>
      <c r="BB102" s="10"/>
      <c r="BC102" s="86" t="e">
        <f>BA102-#REF!</f>
        <v>#REF!</v>
      </c>
      <c r="BD102" s="87" t="e">
        <f t="shared" si="2"/>
        <v>#REF!</v>
      </c>
    </row>
    <row r="103" spans="1:56" x14ac:dyDescent="0.55000000000000004">
      <c r="A103" s="18">
        <v>91</v>
      </c>
      <c r="B103" s="18" t="s">
        <v>478</v>
      </c>
      <c r="C103" s="19" t="s">
        <v>479</v>
      </c>
      <c r="D103" s="19" t="s">
        <v>303</v>
      </c>
      <c r="E103" s="20"/>
      <c r="F103" s="20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165"/>
      <c r="AY103" s="165"/>
      <c r="AZ103" s="78"/>
      <c r="BA103" s="17">
        <v>0</v>
      </c>
      <c r="BB103" s="10"/>
      <c r="BC103" s="86" t="e">
        <f>BA103-#REF!</f>
        <v>#REF!</v>
      </c>
      <c r="BD103" s="87" t="e">
        <f t="shared" si="2"/>
        <v>#REF!</v>
      </c>
    </row>
    <row r="104" spans="1:56" x14ac:dyDescent="0.55000000000000004">
      <c r="A104" s="18">
        <v>92</v>
      </c>
      <c r="B104" s="18" t="s">
        <v>480</v>
      </c>
      <c r="C104" s="19" t="s">
        <v>481</v>
      </c>
      <c r="D104" s="19" t="s">
        <v>303</v>
      </c>
      <c r="E104" s="20"/>
      <c r="F104" s="20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165"/>
      <c r="AY104" s="165"/>
      <c r="AZ104" s="78"/>
      <c r="BA104" s="17">
        <v>0</v>
      </c>
      <c r="BB104" s="10"/>
      <c r="BC104" s="86" t="e">
        <f>BA104-#REF!</f>
        <v>#REF!</v>
      </c>
      <c r="BD104" s="87" t="e">
        <f t="shared" si="2"/>
        <v>#REF!</v>
      </c>
    </row>
    <row r="105" spans="1:56" x14ac:dyDescent="0.55000000000000004">
      <c r="A105" s="18">
        <v>93</v>
      </c>
      <c r="B105" s="18" t="s">
        <v>482</v>
      </c>
      <c r="C105" s="19" t="s">
        <v>483</v>
      </c>
      <c r="D105" s="19" t="s">
        <v>303</v>
      </c>
      <c r="E105" s="20"/>
      <c r="F105" s="2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165"/>
      <c r="AY105" s="165"/>
      <c r="AZ105" s="78"/>
      <c r="BA105" s="17">
        <v>0</v>
      </c>
      <c r="BB105" s="10"/>
      <c r="BC105" s="86" t="e">
        <f>BA105-#REF!</f>
        <v>#REF!</v>
      </c>
      <c r="BD105" s="87" t="e">
        <f t="shared" si="2"/>
        <v>#REF!</v>
      </c>
    </row>
    <row r="106" spans="1:56" x14ac:dyDescent="0.55000000000000004">
      <c r="A106" s="18">
        <v>94</v>
      </c>
      <c r="B106" s="18" t="s">
        <v>484</v>
      </c>
      <c r="C106" s="19" t="s">
        <v>485</v>
      </c>
      <c r="D106" s="19" t="s">
        <v>303</v>
      </c>
      <c r="E106" s="20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165"/>
      <c r="AY106" s="165"/>
      <c r="AZ106" s="78"/>
      <c r="BA106" s="17">
        <v>0</v>
      </c>
      <c r="BB106" s="10"/>
      <c r="BC106" s="86" t="e">
        <f>BA106-#REF!</f>
        <v>#REF!</v>
      </c>
      <c r="BD106" s="87" t="e">
        <f t="shared" si="2"/>
        <v>#REF!</v>
      </c>
    </row>
    <row r="107" spans="1:56" x14ac:dyDescent="0.55000000000000004">
      <c r="A107" s="18">
        <v>95</v>
      </c>
      <c r="B107" s="18" t="s">
        <v>486</v>
      </c>
      <c r="C107" s="19" t="s">
        <v>487</v>
      </c>
      <c r="D107" s="19" t="s">
        <v>303</v>
      </c>
      <c r="E107" s="20"/>
      <c r="F107" s="20"/>
      <c r="G107" s="21"/>
      <c r="H107" s="21"/>
      <c r="I107" s="21">
        <v>1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165"/>
      <c r="AY107" s="165"/>
      <c r="AZ107" s="78"/>
      <c r="BA107" s="17">
        <v>1</v>
      </c>
      <c r="BB107" s="10"/>
      <c r="BC107" s="86" t="e">
        <f>BA107-#REF!</f>
        <v>#REF!</v>
      </c>
      <c r="BD107" s="87" t="e">
        <f t="shared" si="2"/>
        <v>#REF!</v>
      </c>
    </row>
    <row r="108" spans="1:56" x14ac:dyDescent="0.55000000000000004">
      <c r="A108" s="18">
        <v>96</v>
      </c>
      <c r="B108" s="18" t="s">
        <v>488</v>
      </c>
      <c r="C108" s="19" t="s">
        <v>489</v>
      </c>
      <c r="D108" s="19" t="s">
        <v>303</v>
      </c>
      <c r="E108" s="20"/>
      <c r="F108" s="20"/>
      <c r="G108" s="21"/>
      <c r="H108" s="21"/>
      <c r="I108" s="21"/>
      <c r="J108" s="21"/>
      <c r="K108" s="21"/>
      <c r="L108" s="21"/>
      <c r="M108" s="21">
        <v>1</v>
      </c>
      <c r="N108" s="21"/>
      <c r="O108" s="21"/>
      <c r="P108" s="21">
        <v>1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165"/>
      <c r="AY108" s="165"/>
      <c r="AZ108" s="78"/>
      <c r="BA108" s="17">
        <v>2</v>
      </c>
      <c r="BB108" s="10"/>
      <c r="BC108" s="86" t="e">
        <f>BA108-#REF!</f>
        <v>#REF!</v>
      </c>
      <c r="BD108" s="87" t="e">
        <f t="shared" si="2"/>
        <v>#REF!</v>
      </c>
    </row>
    <row r="109" spans="1:56" x14ac:dyDescent="0.55000000000000004">
      <c r="A109" s="18">
        <v>97</v>
      </c>
      <c r="B109" s="18" t="s">
        <v>490</v>
      </c>
      <c r="C109" s="19" t="s">
        <v>491</v>
      </c>
      <c r="D109" s="19" t="s">
        <v>303</v>
      </c>
      <c r="E109" s="20">
        <v>1</v>
      </c>
      <c r="F109" s="20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165"/>
      <c r="AY109" s="165"/>
      <c r="AZ109" s="78"/>
      <c r="BA109" s="17">
        <v>1</v>
      </c>
      <c r="BB109" s="10"/>
      <c r="BC109" s="86" t="e">
        <f>BA109-#REF!</f>
        <v>#REF!</v>
      </c>
      <c r="BD109" s="87" t="e">
        <f t="shared" si="2"/>
        <v>#REF!</v>
      </c>
    </row>
    <row r="110" spans="1:56" x14ac:dyDescent="0.55000000000000004">
      <c r="A110" s="18">
        <v>98</v>
      </c>
      <c r="B110" s="18" t="s">
        <v>583</v>
      </c>
      <c r="C110" s="19" t="s">
        <v>584</v>
      </c>
      <c r="D110" s="19" t="s">
        <v>303</v>
      </c>
      <c r="E110" s="20"/>
      <c r="F110" s="20"/>
      <c r="G110" s="21"/>
      <c r="H110" s="21">
        <v>1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165"/>
      <c r="AY110" s="165"/>
      <c r="AZ110" s="78"/>
      <c r="BA110" s="17">
        <v>1</v>
      </c>
      <c r="BB110" s="10"/>
      <c r="BC110" s="86" t="e">
        <f>BA110-#REF!</f>
        <v>#REF!</v>
      </c>
      <c r="BD110" s="87" t="e">
        <f t="shared" si="2"/>
        <v>#REF!</v>
      </c>
    </row>
    <row r="111" spans="1:56" x14ac:dyDescent="0.55000000000000004">
      <c r="A111" s="18">
        <v>99</v>
      </c>
      <c r="B111" s="18" t="s">
        <v>492</v>
      </c>
      <c r="C111" s="19" t="s">
        <v>493</v>
      </c>
      <c r="D111" s="19" t="s">
        <v>303</v>
      </c>
      <c r="E111" s="20"/>
      <c r="F111" s="20"/>
      <c r="G111" s="21"/>
      <c r="H111" s="21">
        <v>1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165"/>
      <c r="AY111" s="165"/>
      <c r="AZ111" s="78"/>
      <c r="BA111" s="17">
        <v>1</v>
      </c>
      <c r="BB111" s="10"/>
      <c r="BC111" s="86" t="e">
        <f>BA111-#REF!</f>
        <v>#REF!</v>
      </c>
      <c r="BD111" s="87" t="e">
        <f t="shared" si="2"/>
        <v>#REF!</v>
      </c>
    </row>
    <row r="112" spans="1:56" x14ac:dyDescent="0.55000000000000004">
      <c r="A112" s="18">
        <v>100</v>
      </c>
      <c r="B112" s="18" t="s">
        <v>494</v>
      </c>
      <c r="C112" s="19" t="s">
        <v>495</v>
      </c>
      <c r="D112" s="19" t="s">
        <v>303</v>
      </c>
      <c r="E112" s="20"/>
      <c r="F112" s="20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165"/>
      <c r="AY112" s="165"/>
      <c r="AZ112" s="78"/>
      <c r="BA112" s="17">
        <v>0</v>
      </c>
      <c r="BB112" s="10"/>
      <c r="BC112" s="86" t="e">
        <f>BA112-#REF!</f>
        <v>#REF!</v>
      </c>
      <c r="BD112" s="87" t="e">
        <f t="shared" si="2"/>
        <v>#REF!</v>
      </c>
    </row>
    <row r="113" spans="1:56" x14ac:dyDescent="0.55000000000000004">
      <c r="A113" s="18">
        <v>101</v>
      </c>
      <c r="B113" s="18" t="s">
        <v>497</v>
      </c>
      <c r="C113" s="19" t="s">
        <v>498</v>
      </c>
      <c r="D113" s="19" t="s">
        <v>303</v>
      </c>
      <c r="E113" s="20"/>
      <c r="F113" s="20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165"/>
      <c r="AY113" s="165"/>
      <c r="AZ113" s="78"/>
      <c r="BA113" s="17">
        <v>0</v>
      </c>
      <c r="BB113" s="10"/>
      <c r="BC113" s="86" t="e">
        <f>BA113-#REF!</f>
        <v>#REF!</v>
      </c>
      <c r="BD113" s="87" t="e">
        <f t="shared" si="2"/>
        <v>#REF!</v>
      </c>
    </row>
    <row r="114" spans="1:56" x14ac:dyDescent="0.55000000000000004">
      <c r="A114" s="18">
        <v>102</v>
      </c>
      <c r="B114" s="18" t="s">
        <v>499</v>
      </c>
      <c r="C114" s="19" t="s">
        <v>500</v>
      </c>
      <c r="D114" s="19" t="s">
        <v>303</v>
      </c>
      <c r="E114" s="20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165"/>
      <c r="AY114" s="165"/>
      <c r="AZ114" s="78"/>
      <c r="BA114" s="17">
        <v>0</v>
      </c>
      <c r="BB114" s="10"/>
      <c r="BC114" s="86" t="e">
        <f>BA114-#REF!</f>
        <v>#REF!</v>
      </c>
      <c r="BD114" s="87" t="e">
        <f t="shared" si="2"/>
        <v>#REF!</v>
      </c>
    </row>
    <row r="115" spans="1:56" x14ac:dyDescent="0.55000000000000004">
      <c r="A115" s="18">
        <v>103</v>
      </c>
      <c r="B115" s="18" t="s">
        <v>501</v>
      </c>
      <c r="C115" s="19" t="s">
        <v>502</v>
      </c>
      <c r="D115" s="19" t="s">
        <v>303</v>
      </c>
      <c r="E115" s="20"/>
      <c r="F115" s="2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165"/>
      <c r="AY115" s="165"/>
      <c r="AZ115" s="78"/>
      <c r="BA115" s="17">
        <v>0</v>
      </c>
      <c r="BB115" s="10"/>
      <c r="BC115" s="86" t="e">
        <f>BA115-#REF!</f>
        <v>#REF!</v>
      </c>
      <c r="BD115" s="87" t="e">
        <f t="shared" si="2"/>
        <v>#REF!</v>
      </c>
    </row>
    <row r="116" spans="1:56" x14ac:dyDescent="0.55000000000000004">
      <c r="A116" s="18">
        <v>104</v>
      </c>
      <c r="B116" s="18" t="s">
        <v>503</v>
      </c>
      <c r="C116" s="19" t="s">
        <v>504</v>
      </c>
      <c r="D116" s="19" t="s">
        <v>303</v>
      </c>
      <c r="E116" s="20">
        <v>1</v>
      </c>
      <c r="F116" s="20"/>
      <c r="G116" s="21"/>
      <c r="H116" s="21"/>
      <c r="I116" s="21"/>
      <c r="J116" s="21">
        <v>1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165"/>
      <c r="AY116" s="165"/>
      <c r="AZ116" s="78"/>
      <c r="BA116" s="17">
        <v>2</v>
      </c>
      <c r="BB116" s="10"/>
      <c r="BC116" s="86" t="e">
        <f>BA116-#REF!</f>
        <v>#REF!</v>
      </c>
      <c r="BD116" s="87" t="e">
        <f t="shared" si="2"/>
        <v>#REF!</v>
      </c>
    </row>
    <row r="117" spans="1:56" x14ac:dyDescent="0.55000000000000004">
      <c r="A117" s="18">
        <v>105</v>
      </c>
      <c r="B117" s="18" t="s">
        <v>507</v>
      </c>
      <c r="C117" s="19" t="s">
        <v>508</v>
      </c>
      <c r="D117" s="19" t="s">
        <v>303</v>
      </c>
      <c r="E117" s="20"/>
      <c r="F117" s="20"/>
      <c r="G117" s="21"/>
      <c r="H117" s="21"/>
      <c r="I117" s="21"/>
      <c r="J117" s="21"/>
      <c r="K117" s="21"/>
      <c r="L117" s="21"/>
      <c r="M117" s="21"/>
      <c r="N117" s="21"/>
      <c r="O117" s="21">
        <v>1</v>
      </c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165"/>
      <c r="AY117" s="165"/>
      <c r="AZ117" s="78"/>
      <c r="BA117" s="17">
        <v>1</v>
      </c>
      <c r="BB117" s="10"/>
      <c r="BC117" s="86" t="e">
        <f>BA117-#REF!</f>
        <v>#REF!</v>
      </c>
      <c r="BD117" s="87" t="e">
        <f t="shared" si="2"/>
        <v>#REF!</v>
      </c>
    </row>
    <row r="118" spans="1:56" x14ac:dyDescent="0.55000000000000004">
      <c r="A118" s="18">
        <v>106</v>
      </c>
      <c r="B118" s="18" t="s">
        <v>509</v>
      </c>
      <c r="C118" s="19" t="s">
        <v>510</v>
      </c>
      <c r="D118" s="19" t="s">
        <v>303</v>
      </c>
      <c r="E118" s="20"/>
      <c r="F118" s="20"/>
      <c r="G118" s="21"/>
      <c r="H118" s="21"/>
      <c r="I118" s="21"/>
      <c r="J118" s="21"/>
      <c r="K118" s="21"/>
      <c r="L118" s="21"/>
      <c r="M118" s="21"/>
      <c r="N118" s="21"/>
      <c r="O118" s="21">
        <v>1</v>
      </c>
      <c r="P118" s="21">
        <v>1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165"/>
      <c r="AY118" s="165"/>
      <c r="AZ118" s="78"/>
      <c r="BA118" s="17">
        <v>2</v>
      </c>
      <c r="BB118" s="10"/>
      <c r="BC118" s="86" t="e">
        <f>BA118-#REF!</f>
        <v>#REF!</v>
      </c>
      <c r="BD118" s="87" t="e">
        <f t="shared" si="2"/>
        <v>#REF!</v>
      </c>
    </row>
    <row r="119" spans="1:56" x14ac:dyDescent="0.55000000000000004">
      <c r="A119" s="18">
        <v>107</v>
      </c>
      <c r="B119" s="18" t="s">
        <v>512</v>
      </c>
      <c r="C119" s="19" t="s">
        <v>513</v>
      </c>
      <c r="D119" s="19" t="s">
        <v>303</v>
      </c>
      <c r="E119" s="20">
        <v>1</v>
      </c>
      <c r="F119" s="20"/>
      <c r="G119" s="21"/>
      <c r="H119" s="21"/>
      <c r="I119" s="21"/>
      <c r="J119" s="21"/>
      <c r="K119" s="21"/>
      <c r="L119" s="21"/>
      <c r="M119" s="21">
        <v>1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165"/>
      <c r="AY119" s="165"/>
      <c r="AZ119" s="78"/>
      <c r="BA119" s="17">
        <v>2</v>
      </c>
      <c r="BB119" s="10"/>
      <c r="BC119" s="86" t="e">
        <f>BA119-#REF!</f>
        <v>#REF!</v>
      </c>
      <c r="BD119" s="87" t="e">
        <f t="shared" si="2"/>
        <v>#REF!</v>
      </c>
    </row>
    <row r="120" spans="1:56" x14ac:dyDescent="0.55000000000000004">
      <c r="A120" s="18">
        <v>108</v>
      </c>
      <c r="B120" s="18" t="s">
        <v>514</v>
      </c>
      <c r="C120" s="19" t="s">
        <v>515</v>
      </c>
      <c r="D120" s="19" t="s">
        <v>303</v>
      </c>
      <c r="E120" s="20"/>
      <c r="F120" s="20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165"/>
      <c r="AY120" s="165"/>
      <c r="AZ120" s="78"/>
      <c r="BA120" s="17">
        <v>0</v>
      </c>
      <c r="BB120" s="10"/>
      <c r="BC120" s="86" t="e">
        <f>BA120-#REF!</f>
        <v>#REF!</v>
      </c>
      <c r="BD120" s="87" t="e">
        <f t="shared" si="2"/>
        <v>#REF!</v>
      </c>
    </row>
    <row r="121" spans="1:56" x14ac:dyDescent="0.55000000000000004">
      <c r="A121" s="18">
        <v>109</v>
      </c>
      <c r="B121" s="18" t="s">
        <v>585</v>
      </c>
      <c r="C121" s="19" t="s">
        <v>491</v>
      </c>
      <c r="D121" s="19" t="s">
        <v>303</v>
      </c>
      <c r="E121" s="20"/>
      <c r="F121" s="20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>
        <v>1</v>
      </c>
      <c r="AS121" s="21"/>
      <c r="AT121" s="21"/>
      <c r="AU121" s="21"/>
      <c r="AV121" s="21"/>
      <c r="AW121" s="21"/>
      <c r="AX121" s="165"/>
      <c r="AY121" s="165"/>
      <c r="AZ121" s="78"/>
      <c r="BA121" s="17">
        <v>1</v>
      </c>
      <c r="BB121" s="10"/>
      <c r="BC121" s="86" t="e">
        <f>BA121-#REF!</f>
        <v>#REF!</v>
      </c>
      <c r="BD121" s="87" t="e">
        <f t="shared" si="2"/>
        <v>#REF!</v>
      </c>
    </row>
    <row r="122" spans="1:56" x14ac:dyDescent="0.55000000000000004">
      <c r="A122" s="18">
        <v>110</v>
      </c>
      <c r="B122" s="18" t="s">
        <v>516</v>
      </c>
      <c r="C122" s="19" t="s">
        <v>517</v>
      </c>
      <c r="D122" s="19" t="s">
        <v>303</v>
      </c>
      <c r="E122" s="20"/>
      <c r="F122" s="20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165"/>
      <c r="AY122" s="165"/>
      <c r="AZ122" s="78"/>
      <c r="BA122" s="17">
        <v>0</v>
      </c>
      <c r="BB122" s="10"/>
      <c r="BC122" s="86" t="e">
        <f>BA122-#REF!</f>
        <v>#REF!</v>
      </c>
      <c r="BD122" s="87" t="e">
        <f t="shared" si="2"/>
        <v>#REF!</v>
      </c>
    </row>
    <row r="123" spans="1:56" x14ac:dyDescent="0.55000000000000004">
      <c r="A123" s="18">
        <v>111</v>
      </c>
      <c r="B123" s="18" t="s">
        <v>518</v>
      </c>
      <c r="C123" s="19" t="s">
        <v>519</v>
      </c>
      <c r="D123" s="19" t="s">
        <v>303</v>
      </c>
      <c r="E123" s="20"/>
      <c r="F123" s="20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165"/>
      <c r="AY123" s="165"/>
      <c r="AZ123" s="78"/>
      <c r="BA123" s="17">
        <v>0</v>
      </c>
      <c r="BB123" s="10"/>
      <c r="BC123" s="86" t="e">
        <f>BA123-#REF!</f>
        <v>#REF!</v>
      </c>
      <c r="BD123" s="87" t="e">
        <f t="shared" si="2"/>
        <v>#REF!</v>
      </c>
    </row>
    <row r="124" spans="1:56" x14ac:dyDescent="0.55000000000000004">
      <c r="A124" s="18">
        <v>112</v>
      </c>
      <c r="B124" s="18" t="s">
        <v>520</v>
      </c>
      <c r="C124" s="19" t="s">
        <v>521</v>
      </c>
      <c r="D124" s="19" t="s">
        <v>303</v>
      </c>
      <c r="E124" s="20"/>
      <c r="F124" s="20"/>
      <c r="G124" s="21"/>
      <c r="H124" s="21"/>
      <c r="I124" s="21">
        <v>1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165"/>
      <c r="AY124" s="165"/>
      <c r="AZ124" s="78"/>
      <c r="BA124" s="17">
        <v>1</v>
      </c>
      <c r="BB124" s="10"/>
      <c r="BC124" s="86" t="e">
        <f>BA124-#REF!</f>
        <v>#REF!</v>
      </c>
      <c r="BD124" s="87" t="e">
        <f t="shared" si="2"/>
        <v>#REF!</v>
      </c>
    </row>
    <row r="125" spans="1:56" x14ac:dyDescent="0.55000000000000004">
      <c r="A125" s="18">
        <v>113</v>
      </c>
      <c r="B125" s="18" t="s">
        <v>522</v>
      </c>
      <c r="C125" s="19" t="s">
        <v>523</v>
      </c>
      <c r="D125" s="19" t="s">
        <v>303</v>
      </c>
      <c r="E125" s="20"/>
      <c r="F125" s="20"/>
      <c r="G125" s="21"/>
      <c r="H125" s="21"/>
      <c r="I125" s="21">
        <v>1</v>
      </c>
      <c r="J125" s="21">
        <v>1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165"/>
      <c r="AY125" s="165"/>
      <c r="AZ125" s="78"/>
      <c r="BA125" s="17">
        <v>2</v>
      </c>
      <c r="BB125" s="10"/>
      <c r="BC125" s="86" t="e">
        <f>BA125-#REF!</f>
        <v>#REF!</v>
      </c>
      <c r="BD125" s="87" t="e">
        <f t="shared" si="2"/>
        <v>#REF!</v>
      </c>
    </row>
    <row r="126" spans="1:56" x14ac:dyDescent="0.55000000000000004">
      <c r="A126" s="18">
        <v>114</v>
      </c>
      <c r="B126" s="18" t="s">
        <v>524</v>
      </c>
      <c r="C126" s="19" t="s">
        <v>525</v>
      </c>
      <c r="D126" s="19" t="s">
        <v>303</v>
      </c>
      <c r="E126" s="20"/>
      <c r="F126" s="20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165"/>
      <c r="AY126" s="165"/>
      <c r="AZ126" s="78"/>
      <c r="BA126" s="17">
        <v>0</v>
      </c>
      <c r="BB126" s="10"/>
      <c r="BC126" s="86" t="e">
        <f>BA126-#REF!</f>
        <v>#REF!</v>
      </c>
      <c r="BD126" s="87" t="e">
        <f t="shared" si="2"/>
        <v>#REF!</v>
      </c>
    </row>
    <row r="127" spans="1:56" x14ac:dyDescent="0.55000000000000004">
      <c r="A127" s="18">
        <v>115</v>
      </c>
      <c r="B127" s="18" t="s">
        <v>527</v>
      </c>
      <c r="C127" s="19" t="s">
        <v>528</v>
      </c>
      <c r="D127" s="19" t="s">
        <v>303</v>
      </c>
      <c r="E127" s="20">
        <v>0</v>
      </c>
      <c r="F127" s="20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165"/>
      <c r="AY127" s="165"/>
      <c r="AZ127" s="78"/>
      <c r="BA127" s="17">
        <v>0</v>
      </c>
      <c r="BB127" s="10"/>
      <c r="BC127" s="86" t="e">
        <f>BA127-#REF!</f>
        <v>#REF!</v>
      </c>
      <c r="BD127" s="87" t="e">
        <f t="shared" si="2"/>
        <v>#REF!</v>
      </c>
    </row>
    <row r="128" spans="1:56" x14ac:dyDescent="0.55000000000000004">
      <c r="A128" s="18">
        <v>116</v>
      </c>
      <c r="B128" s="18" t="s">
        <v>529</v>
      </c>
      <c r="C128" s="19" t="s">
        <v>530</v>
      </c>
      <c r="D128" s="19" t="s">
        <v>303</v>
      </c>
      <c r="E128" s="20"/>
      <c r="F128" s="2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165"/>
      <c r="AY128" s="165"/>
      <c r="AZ128" s="78"/>
      <c r="BA128" s="17">
        <v>0</v>
      </c>
      <c r="BB128" s="10"/>
      <c r="BC128" s="86" t="e">
        <f>BA128-#REF!</f>
        <v>#REF!</v>
      </c>
      <c r="BD128" s="87" t="e">
        <f t="shared" si="2"/>
        <v>#REF!</v>
      </c>
    </row>
    <row r="129" spans="1:56" x14ac:dyDescent="0.55000000000000004">
      <c r="A129" s="18">
        <v>117</v>
      </c>
      <c r="B129" s="18" t="s">
        <v>533</v>
      </c>
      <c r="C129" s="19" t="s">
        <v>534</v>
      </c>
      <c r="D129" s="19" t="s">
        <v>303</v>
      </c>
      <c r="E129" s="20"/>
      <c r="F129" s="20"/>
      <c r="G129" s="21">
        <v>2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165"/>
      <c r="AY129" s="165"/>
      <c r="AZ129" s="78"/>
      <c r="BA129" s="17">
        <v>2</v>
      </c>
      <c r="BB129" s="10"/>
      <c r="BC129" s="86" t="e">
        <f>BA129-#REF!</f>
        <v>#REF!</v>
      </c>
      <c r="BD129" s="87" t="e">
        <f t="shared" si="2"/>
        <v>#REF!</v>
      </c>
    </row>
    <row r="130" spans="1:56" x14ac:dyDescent="0.55000000000000004">
      <c r="A130" s="18">
        <v>118</v>
      </c>
      <c r="B130" s="18">
        <v>90020127</v>
      </c>
      <c r="C130" s="19" t="s">
        <v>535</v>
      </c>
      <c r="D130" s="19" t="s">
        <v>303</v>
      </c>
      <c r="E130" s="20"/>
      <c r="F130" s="20"/>
      <c r="G130" s="21"/>
      <c r="H130" s="21"/>
      <c r="I130" s="21"/>
      <c r="J130" s="21"/>
      <c r="K130" s="21"/>
      <c r="L130" s="21">
        <v>1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165"/>
      <c r="AY130" s="165"/>
      <c r="AZ130" s="78"/>
      <c r="BA130" s="17">
        <v>1</v>
      </c>
      <c r="BB130" s="10"/>
      <c r="BC130" s="86" t="e">
        <f>BA130-#REF!</f>
        <v>#REF!</v>
      </c>
      <c r="BD130" s="87" t="e">
        <f t="shared" si="2"/>
        <v>#REF!</v>
      </c>
    </row>
    <row r="131" spans="1:56" x14ac:dyDescent="0.55000000000000004">
      <c r="A131" s="18">
        <v>119</v>
      </c>
      <c r="B131" s="18" t="s">
        <v>586</v>
      </c>
      <c r="C131" s="19" t="s">
        <v>587</v>
      </c>
      <c r="D131" s="19" t="s">
        <v>303</v>
      </c>
      <c r="E131" s="20">
        <v>1</v>
      </c>
      <c r="F131" s="20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165"/>
      <c r="AY131" s="165"/>
      <c r="AZ131" s="78"/>
      <c r="BA131" s="17">
        <v>1</v>
      </c>
      <c r="BB131" s="10"/>
      <c r="BC131" s="86" t="e">
        <f>BA131-#REF!</f>
        <v>#REF!</v>
      </c>
      <c r="BD131" s="87" t="e">
        <f t="shared" si="2"/>
        <v>#REF!</v>
      </c>
    </row>
    <row r="132" spans="1:56" x14ac:dyDescent="0.55000000000000004">
      <c r="A132" s="18">
        <v>120</v>
      </c>
      <c r="B132" s="18" t="s">
        <v>536</v>
      </c>
      <c r="C132" s="19" t="s">
        <v>537</v>
      </c>
      <c r="D132" s="19" t="s">
        <v>303</v>
      </c>
      <c r="E132" s="20">
        <v>1</v>
      </c>
      <c r="F132" s="20"/>
      <c r="G132" s="21"/>
      <c r="H132" s="21"/>
      <c r="I132" s="21"/>
      <c r="J132" s="21"/>
      <c r="K132" s="21"/>
      <c r="L132" s="21"/>
      <c r="M132" s="21"/>
      <c r="N132" s="21"/>
      <c r="O132" s="21"/>
      <c r="P132" s="21">
        <v>1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165"/>
      <c r="AY132" s="165"/>
      <c r="AZ132" s="78"/>
      <c r="BA132" s="17">
        <v>2</v>
      </c>
      <c r="BB132" s="10"/>
      <c r="BC132" s="86" t="e">
        <f>BA132-#REF!</f>
        <v>#REF!</v>
      </c>
      <c r="BD132" s="87" t="e">
        <f t="shared" si="2"/>
        <v>#REF!</v>
      </c>
    </row>
    <row r="133" spans="1:56" x14ac:dyDescent="0.55000000000000004">
      <c r="A133" s="18">
        <v>121</v>
      </c>
      <c r="B133" s="18" t="s">
        <v>538</v>
      </c>
      <c r="C133" s="19" t="s">
        <v>539</v>
      </c>
      <c r="D133" s="19" t="s">
        <v>303</v>
      </c>
      <c r="E133" s="20"/>
      <c r="F133" s="2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165"/>
      <c r="AY133" s="165"/>
      <c r="AZ133" s="78"/>
      <c r="BA133" s="17">
        <v>0</v>
      </c>
      <c r="BB133" s="10"/>
      <c r="BC133" s="86" t="e">
        <f>BA133-#REF!</f>
        <v>#REF!</v>
      </c>
      <c r="BD133" s="87" t="e">
        <f t="shared" si="2"/>
        <v>#REF!</v>
      </c>
    </row>
    <row r="134" spans="1:56" x14ac:dyDescent="0.55000000000000004">
      <c r="A134" s="18">
        <v>122</v>
      </c>
      <c r="B134" s="18" t="s">
        <v>540</v>
      </c>
      <c r="C134" s="19" t="s">
        <v>541</v>
      </c>
      <c r="D134" s="19" t="s">
        <v>303</v>
      </c>
      <c r="E134" s="20"/>
      <c r="F134" s="20"/>
      <c r="G134" s="21"/>
      <c r="H134" s="21">
        <v>1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165"/>
      <c r="AY134" s="165"/>
      <c r="AZ134" s="78"/>
      <c r="BA134" s="17">
        <v>1</v>
      </c>
      <c r="BB134" s="10"/>
      <c r="BC134" s="86" t="e">
        <f>BA134-#REF!</f>
        <v>#REF!</v>
      </c>
      <c r="BD134" s="87" t="e">
        <f t="shared" si="2"/>
        <v>#REF!</v>
      </c>
    </row>
    <row r="135" spans="1:56" x14ac:dyDescent="0.55000000000000004">
      <c r="A135" s="18">
        <v>123</v>
      </c>
      <c r="B135" s="18" t="s">
        <v>543</v>
      </c>
      <c r="C135" s="19" t="s">
        <v>544</v>
      </c>
      <c r="D135" s="19" t="s">
        <v>303</v>
      </c>
      <c r="E135" s="20"/>
      <c r="F135" s="20"/>
      <c r="G135" s="21"/>
      <c r="H135" s="21"/>
      <c r="I135" s="21">
        <v>1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165"/>
      <c r="AY135" s="165"/>
      <c r="AZ135" s="78"/>
      <c r="BA135" s="17">
        <v>1</v>
      </c>
      <c r="BB135" s="10"/>
      <c r="BC135" s="86" t="e">
        <f>BA135-#REF!</f>
        <v>#REF!</v>
      </c>
      <c r="BD135" s="87" t="e">
        <f t="shared" si="2"/>
        <v>#REF!</v>
      </c>
    </row>
    <row r="136" spans="1:56" x14ac:dyDescent="0.55000000000000004">
      <c r="A136" s="18">
        <v>124</v>
      </c>
      <c r="B136" s="18" t="s">
        <v>545</v>
      </c>
      <c r="C136" s="19" t="s">
        <v>546</v>
      </c>
      <c r="D136" s="19" t="s">
        <v>303</v>
      </c>
      <c r="E136" s="20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165"/>
      <c r="AY136" s="165"/>
      <c r="AZ136" s="78"/>
      <c r="BA136" s="17">
        <v>0</v>
      </c>
      <c r="BB136" s="10"/>
      <c r="BC136" s="86" t="e">
        <f>BA136-#REF!</f>
        <v>#REF!</v>
      </c>
      <c r="BD136" s="87" t="e">
        <f t="shared" si="2"/>
        <v>#REF!</v>
      </c>
    </row>
    <row r="137" spans="1:56" x14ac:dyDescent="0.55000000000000004">
      <c r="A137" s="18">
        <v>125</v>
      </c>
      <c r="B137" s="18" t="s">
        <v>547</v>
      </c>
      <c r="C137" s="19" t="s">
        <v>548</v>
      </c>
      <c r="D137" s="19" t="s">
        <v>303</v>
      </c>
      <c r="E137" s="20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165"/>
      <c r="AY137" s="165"/>
      <c r="AZ137" s="78"/>
      <c r="BA137" s="17">
        <v>0</v>
      </c>
      <c r="BB137" s="10"/>
      <c r="BC137" s="86" t="e">
        <f>BA137-#REF!</f>
        <v>#REF!</v>
      </c>
      <c r="BD137" s="87" t="e">
        <f t="shared" si="2"/>
        <v>#REF!</v>
      </c>
    </row>
    <row r="138" spans="1:56" x14ac:dyDescent="0.55000000000000004">
      <c r="A138" s="18">
        <v>126</v>
      </c>
      <c r="B138" s="18" t="s">
        <v>588</v>
      </c>
      <c r="C138" s="19" t="s">
        <v>589</v>
      </c>
      <c r="D138" s="19" t="s">
        <v>303</v>
      </c>
      <c r="E138" s="20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165"/>
      <c r="AY138" s="165"/>
      <c r="AZ138" s="78"/>
      <c r="BA138" s="17">
        <v>0</v>
      </c>
      <c r="BB138" s="10"/>
      <c r="BC138" s="86" t="e">
        <f>BA138-#REF!</f>
        <v>#REF!</v>
      </c>
      <c r="BD138" s="87" t="e">
        <f t="shared" si="2"/>
        <v>#REF!</v>
      </c>
    </row>
    <row r="139" spans="1:56" x14ac:dyDescent="0.55000000000000004">
      <c r="A139" s="18">
        <v>127</v>
      </c>
      <c r="B139" s="18" t="s">
        <v>550</v>
      </c>
      <c r="C139" s="19" t="s">
        <v>551</v>
      </c>
      <c r="D139" s="19" t="s">
        <v>303</v>
      </c>
      <c r="E139" s="20"/>
      <c r="F139" s="20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165"/>
      <c r="AY139" s="165"/>
      <c r="AZ139" s="78"/>
      <c r="BA139" s="17">
        <v>0</v>
      </c>
      <c r="BB139" s="10"/>
      <c r="BC139" s="86" t="e">
        <f>BA139-#REF!</f>
        <v>#REF!</v>
      </c>
      <c r="BD139" s="87" t="e">
        <f t="shared" si="2"/>
        <v>#REF!</v>
      </c>
    </row>
    <row r="140" spans="1:56" x14ac:dyDescent="0.55000000000000004">
      <c r="A140" s="32"/>
      <c r="B140" s="32"/>
      <c r="C140" s="23"/>
      <c r="D140" s="23"/>
      <c r="E140" s="33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166"/>
      <c r="AY140" s="166"/>
      <c r="AZ140" s="79"/>
      <c r="BA140" s="17">
        <f t="shared" ref="BA140" si="3">SUM(E140:AZ140)</f>
        <v>0</v>
      </c>
      <c r="BB140" s="10"/>
      <c r="BC140" s="86" t="e">
        <f>BA140-#REF!</f>
        <v>#REF!</v>
      </c>
      <c r="BD140" s="87" t="e">
        <f t="shared" si="2"/>
        <v>#REF!</v>
      </c>
    </row>
    <row r="141" spans="1:56" s="25" customFormat="1" ht="31.9" customHeight="1" x14ac:dyDescent="0.55000000000000004">
      <c r="A141" s="416" t="s">
        <v>103</v>
      </c>
      <c r="B141" s="417"/>
      <c r="C141" s="418"/>
      <c r="D141" s="141"/>
      <c r="E141" s="35">
        <f t="shared" ref="E141:AW141" si="4">SUM(E13:E140)</f>
        <v>9</v>
      </c>
      <c r="F141" s="35">
        <f t="shared" si="4"/>
        <v>1</v>
      </c>
      <c r="G141" s="35">
        <f t="shared" si="4"/>
        <v>6</v>
      </c>
      <c r="H141" s="35">
        <f t="shared" si="4"/>
        <v>11</v>
      </c>
      <c r="I141" s="35">
        <f t="shared" si="4"/>
        <v>17</v>
      </c>
      <c r="J141" s="35">
        <f t="shared" si="4"/>
        <v>6</v>
      </c>
      <c r="K141" s="35">
        <f t="shared" si="4"/>
        <v>2</v>
      </c>
      <c r="L141" s="35">
        <f t="shared" si="4"/>
        <v>1</v>
      </c>
      <c r="M141" s="35">
        <f t="shared" si="4"/>
        <v>3</v>
      </c>
      <c r="N141" s="35">
        <f t="shared" si="4"/>
        <v>0</v>
      </c>
      <c r="O141" s="35">
        <f t="shared" si="4"/>
        <v>10</v>
      </c>
      <c r="P141" s="35">
        <f t="shared" si="4"/>
        <v>5</v>
      </c>
      <c r="Q141" s="35">
        <f t="shared" si="4"/>
        <v>2</v>
      </c>
      <c r="R141" s="35">
        <f t="shared" si="4"/>
        <v>2</v>
      </c>
      <c r="S141" s="35"/>
      <c r="T141" s="35"/>
      <c r="U141" s="35"/>
      <c r="V141" s="35"/>
      <c r="W141" s="35"/>
      <c r="X141" s="35"/>
      <c r="Y141" s="35"/>
      <c r="Z141" s="35"/>
      <c r="AA141" s="35">
        <f t="shared" si="4"/>
        <v>1</v>
      </c>
      <c r="AB141" s="35"/>
      <c r="AC141" s="35">
        <f t="shared" si="4"/>
        <v>6</v>
      </c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>
        <f t="shared" si="4"/>
        <v>2</v>
      </c>
      <c r="AQ141" s="35">
        <f t="shared" si="4"/>
        <v>1</v>
      </c>
      <c r="AR141" s="35">
        <f t="shared" si="4"/>
        <v>1</v>
      </c>
      <c r="AS141" s="35"/>
      <c r="AT141" s="35"/>
      <c r="AU141" s="35"/>
      <c r="AV141" s="35">
        <f t="shared" si="4"/>
        <v>2</v>
      </c>
      <c r="AW141" s="35">
        <f t="shared" si="4"/>
        <v>0</v>
      </c>
      <c r="AX141" s="167"/>
      <c r="AY141" s="167"/>
      <c r="AZ141" s="80"/>
      <c r="BA141" s="17">
        <f>SUM(E141:AZ141)</f>
        <v>88</v>
      </c>
      <c r="BC141" s="86" t="e">
        <f>BA141-#REF!</f>
        <v>#REF!</v>
      </c>
      <c r="BD141" s="87" t="e">
        <f t="shared" si="2"/>
        <v>#REF!</v>
      </c>
    </row>
    <row r="142" spans="1:56" x14ac:dyDescent="0.55000000000000004">
      <c r="BC142" s="86" t="e">
        <f>BA142-#REF!</f>
        <v>#REF!</v>
      </c>
      <c r="BD142" s="87" t="e">
        <f t="shared" si="2"/>
        <v>#REF!</v>
      </c>
    </row>
    <row r="147" spans="3:11" x14ac:dyDescent="0.55000000000000004">
      <c r="K147" s="36"/>
    </row>
    <row r="148" spans="3:11" x14ac:dyDescent="0.55000000000000004">
      <c r="K148" s="36"/>
    </row>
    <row r="149" spans="3:11" x14ac:dyDescent="0.55000000000000004">
      <c r="K149" s="36"/>
    </row>
    <row r="150" spans="3:11" x14ac:dyDescent="0.55000000000000004">
      <c r="K150" s="36"/>
    </row>
    <row r="151" spans="3:11" x14ac:dyDescent="0.55000000000000004">
      <c r="H151" s="10"/>
      <c r="I151" s="10"/>
    </row>
    <row r="154" spans="3:11" ht="30.75" x14ac:dyDescent="0.7">
      <c r="C154" s="111" t="s">
        <v>60</v>
      </c>
      <c r="D154" s="111"/>
      <c r="E154" s="111"/>
      <c r="F154" s="111"/>
      <c r="G154" s="111"/>
      <c r="H154" s="5"/>
      <c r="I154" s="5"/>
    </row>
    <row r="155" spans="3:11" ht="30.75" x14ac:dyDescent="0.7">
      <c r="C155" s="83" t="s">
        <v>149</v>
      </c>
      <c r="D155" s="83"/>
      <c r="E155" s="83"/>
      <c r="F155" s="83"/>
      <c r="G155" s="83"/>
      <c r="H155" s="5"/>
      <c r="I155" s="5"/>
    </row>
    <row r="156" spans="3:11" ht="30.75" x14ac:dyDescent="0.7">
      <c r="C156" s="84" t="s">
        <v>277</v>
      </c>
      <c r="D156" s="84"/>
      <c r="E156" s="84"/>
      <c r="F156" s="84"/>
      <c r="G156" s="84"/>
      <c r="K156" s="36"/>
    </row>
    <row r="157" spans="3:11" ht="30.75" x14ac:dyDescent="0.7">
      <c r="C157" s="82" t="s">
        <v>151</v>
      </c>
      <c r="D157" s="82"/>
      <c r="E157" s="82"/>
      <c r="F157" s="82"/>
      <c r="G157" s="82"/>
      <c r="K157" s="36"/>
    </row>
  </sheetData>
  <mergeCells count="61">
    <mergeCell ref="D7:D12"/>
    <mergeCell ref="BC10:BD10"/>
    <mergeCell ref="BC11:BD11"/>
    <mergeCell ref="E7:BA7"/>
    <mergeCell ref="BA8:BA12"/>
    <mergeCell ref="AS8:AS12"/>
    <mergeCell ref="AT8:AT12"/>
    <mergeCell ref="AU8:AU12"/>
    <mergeCell ref="AV8:AV12"/>
    <mergeCell ref="AZ8:AZ12"/>
    <mergeCell ref="AN8:AN12"/>
    <mergeCell ref="AO8:AO12"/>
    <mergeCell ref="AP8:AP12"/>
    <mergeCell ref="AQ8:AQ12"/>
    <mergeCell ref="AR8:AR12"/>
    <mergeCell ref="AI8:AI12"/>
    <mergeCell ref="A3:BD3"/>
    <mergeCell ref="A4:BD4"/>
    <mergeCell ref="A5:BD5"/>
    <mergeCell ref="A7:A12"/>
    <mergeCell ref="C7:C12"/>
    <mergeCell ref="E8:F8"/>
    <mergeCell ref="E9:E12"/>
    <mergeCell ref="F9:F12"/>
    <mergeCell ref="G8:G12"/>
    <mergeCell ref="H8:H12"/>
    <mergeCell ref="I8:I12"/>
    <mergeCell ref="J8:J12"/>
    <mergeCell ref="AM8:AM12"/>
    <mergeCell ref="AD8:AD12"/>
    <mergeCell ref="AE8:AE12"/>
    <mergeCell ref="AF8:AF12"/>
    <mergeCell ref="L8:L12"/>
    <mergeCell ref="M8:M12"/>
    <mergeCell ref="N8:N12"/>
    <mergeCell ref="AX8:AX12"/>
    <mergeCell ref="Z8:Z12"/>
    <mergeCell ref="AA8:AA12"/>
    <mergeCell ref="AB8:AB12"/>
    <mergeCell ref="AC8:AC12"/>
    <mergeCell ref="AG8:AG12"/>
    <mergeCell ref="AH8:AH12"/>
    <mergeCell ref="AK8:AK12"/>
    <mergeCell ref="AL8:AL12"/>
    <mergeCell ref="AJ8:AJ12"/>
    <mergeCell ref="AY8:AY12"/>
    <mergeCell ref="B7:B12"/>
    <mergeCell ref="AW8:AW12"/>
    <mergeCell ref="A141:C141"/>
    <mergeCell ref="O8:O12"/>
    <mergeCell ref="P8:P12"/>
    <mergeCell ref="Q8:Q12"/>
    <mergeCell ref="R8:R12"/>
    <mergeCell ref="S8:S12"/>
    <mergeCell ref="T8:T12"/>
    <mergeCell ref="U8:U12"/>
    <mergeCell ref="V8:V12"/>
    <mergeCell ref="W8:W12"/>
    <mergeCell ref="X8:X12"/>
    <mergeCell ref="Y8:Y12"/>
    <mergeCell ref="K8:K12"/>
  </mergeCells>
  <printOptions horizontalCentered="1"/>
  <pageMargins left="0.35433070866141736" right="0.35433070866141736" top="0.51181102362204722" bottom="0.31496062992125984" header="0.31496062992125984" footer="3.937007874015748E-2"/>
  <pageSetup paperSize="9" scale="52" fitToHeight="0" orientation="landscape" r:id="rId1"/>
  <headerFooter>
    <oddHeader>Page &amp;P&amp;R&amp;A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2:BE160"/>
  <sheetViews>
    <sheetView view="pageBreakPreview" topLeftCell="E115" zoomScale="60" zoomScaleNormal="70" workbookViewId="0">
      <selection activeCell="BD126" sqref="BD126"/>
    </sheetView>
  </sheetViews>
  <sheetFormatPr defaultColWidth="9.140625" defaultRowHeight="24" x14ac:dyDescent="0.55000000000000004"/>
  <cols>
    <col min="1" max="1" width="5.42578125" style="6" customWidth="1"/>
    <col min="2" max="2" width="10.140625" style="6" customWidth="1"/>
    <col min="3" max="3" width="21.140625" style="6" customWidth="1"/>
    <col min="4" max="4" width="5.85546875" style="6" bestFit="1" customWidth="1"/>
    <col min="5" max="7" width="5" style="6" bestFit="1" customWidth="1"/>
    <col min="8" max="8" width="4.7109375" style="7" customWidth="1"/>
    <col min="9" max="10" width="5.28515625" style="8" customWidth="1"/>
    <col min="11" max="11" width="4.7109375" style="8" customWidth="1"/>
    <col min="12" max="15" width="3.5703125" style="6" customWidth="1"/>
    <col min="16" max="18" width="3.5703125" style="8" customWidth="1"/>
    <col min="19" max="28" width="3.5703125" style="6" customWidth="1"/>
    <col min="29" max="29" width="4.7109375" style="6" customWidth="1"/>
    <col min="30" max="31" width="3.5703125" style="6" customWidth="1"/>
    <col min="32" max="52" width="3.5703125" style="8" customWidth="1"/>
    <col min="53" max="53" width="8.85546875" style="8" customWidth="1"/>
    <col min="54" max="54" width="3.5703125" style="8" customWidth="1"/>
    <col min="55" max="55" width="22.7109375" style="8" bestFit="1" customWidth="1"/>
    <col min="56" max="56" width="7" style="7" customWidth="1"/>
    <col min="57" max="57" width="7" style="10" customWidth="1"/>
    <col min="58" max="16384" width="9.140625" style="10"/>
  </cols>
  <sheetData>
    <row r="2" spans="1:57" x14ac:dyDescent="0.55000000000000004">
      <c r="BA2" s="9" t="s">
        <v>146</v>
      </c>
    </row>
    <row r="3" spans="1:57" s="11" customFormat="1" ht="27" customHeight="1" x14ac:dyDescent="0.5">
      <c r="A3" s="433" t="s">
        <v>273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</row>
    <row r="4" spans="1:57" s="11" customFormat="1" ht="27" customHeight="1" x14ac:dyDescent="0.5">
      <c r="A4" s="433" t="e">
        <f>#REF!</f>
        <v>#REF!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</row>
    <row r="5" spans="1:57" s="11" customFormat="1" ht="27" customHeight="1" x14ac:dyDescent="0.5">
      <c r="A5" s="433" t="e">
        <f>#REF!</f>
        <v>#REF!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</row>
    <row r="6" spans="1:57" s="11" customFormat="1" ht="35.25" customHeight="1" x14ac:dyDescent="0.5">
      <c r="A6" s="117"/>
      <c r="B6" s="124"/>
      <c r="C6" s="117"/>
      <c r="D6" s="140"/>
      <c r="E6" s="140"/>
      <c r="F6" s="140"/>
      <c r="G6" s="140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63"/>
      <c r="AY6" s="163"/>
      <c r="AZ6" s="117"/>
      <c r="BA6" s="117"/>
      <c r="BB6" s="117"/>
      <c r="BC6" s="117"/>
      <c r="BD6" s="117"/>
    </row>
    <row r="7" spans="1:57" s="12" customFormat="1" ht="36.75" customHeight="1" x14ac:dyDescent="0.5">
      <c r="A7" s="456" t="s">
        <v>3</v>
      </c>
      <c r="B7" s="442" t="s">
        <v>173</v>
      </c>
      <c r="C7" s="456" t="s">
        <v>4</v>
      </c>
      <c r="D7" s="447" t="s">
        <v>160</v>
      </c>
      <c r="E7" s="458" t="s">
        <v>150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60"/>
    </row>
    <row r="8" spans="1:57" s="12" customFormat="1" ht="21.4" customHeight="1" x14ac:dyDescent="0.5">
      <c r="A8" s="457"/>
      <c r="B8" s="443"/>
      <c r="C8" s="457"/>
      <c r="D8" s="448"/>
      <c r="E8" s="461" t="s">
        <v>61</v>
      </c>
      <c r="F8" s="461"/>
      <c r="G8" s="438" t="s">
        <v>2</v>
      </c>
      <c r="H8" s="438" t="s">
        <v>62</v>
      </c>
      <c r="I8" s="445" t="s">
        <v>63</v>
      </c>
      <c r="J8" s="445" t="s">
        <v>64</v>
      </c>
      <c r="K8" s="445" t="s">
        <v>65</v>
      </c>
      <c r="L8" s="438" t="s">
        <v>66</v>
      </c>
      <c r="M8" s="438" t="s">
        <v>67</v>
      </c>
      <c r="N8" s="438" t="s">
        <v>68</v>
      </c>
      <c r="O8" s="445" t="s">
        <v>69</v>
      </c>
      <c r="P8" s="445" t="s">
        <v>70</v>
      </c>
      <c r="Q8" s="445" t="s">
        <v>71</v>
      </c>
      <c r="R8" s="445" t="s">
        <v>72</v>
      </c>
      <c r="S8" s="445" t="s">
        <v>73</v>
      </c>
      <c r="T8" s="445" t="s">
        <v>74</v>
      </c>
      <c r="U8" s="445" t="s">
        <v>75</v>
      </c>
      <c r="V8" s="445" t="s">
        <v>76</v>
      </c>
      <c r="W8" s="445" t="s">
        <v>77</v>
      </c>
      <c r="X8" s="445" t="s">
        <v>78</v>
      </c>
      <c r="Y8" s="462" t="s">
        <v>79</v>
      </c>
      <c r="Z8" s="445" t="s">
        <v>80</v>
      </c>
      <c r="AA8" s="445" t="s">
        <v>81</v>
      </c>
      <c r="AB8" s="445" t="s">
        <v>82</v>
      </c>
      <c r="AC8" s="438" t="s">
        <v>83</v>
      </c>
      <c r="AD8" s="438" t="s">
        <v>84</v>
      </c>
      <c r="AE8" s="438" t="s">
        <v>85</v>
      </c>
      <c r="AF8" s="438" t="s">
        <v>86</v>
      </c>
      <c r="AG8" s="438" t="s">
        <v>87</v>
      </c>
      <c r="AH8" s="438" t="s">
        <v>88</v>
      </c>
      <c r="AI8" s="438" t="s">
        <v>89</v>
      </c>
      <c r="AJ8" s="438" t="s">
        <v>90</v>
      </c>
      <c r="AK8" s="438" t="s">
        <v>91</v>
      </c>
      <c r="AL8" s="438" t="s">
        <v>92</v>
      </c>
      <c r="AM8" s="438" t="s">
        <v>93</v>
      </c>
      <c r="AN8" s="438" t="s">
        <v>94</v>
      </c>
      <c r="AO8" s="438" t="s">
        <v>95</v>
      </c>
      <c r="AP8" s="438" t="s">
        <v>96</v>
      </c>
      <c r="AQ8" s="438" t="s">
        <v>97</v>
      </c>
      <c r="AR8" s="438" t="s">
        <v>98</v>
      </c>
      <c r="AS8" s="438" t="s">
        <v>99</v>
      </c>
      <c r="AT8" s="438" t="s">
        <v>100</v>
      </c>
      <c r="AU8" s="438" t="s">
        <v>101</v>
      </c>
      <c r="AV8" s="438" t="s">
        <v>102</v>
      </c>
      <c r="AW8" s="446" t="s">
        <v>159</v>
      </c>
      <c r="AX8" s="439" t="s">
        <v>176</v>
      </c>
      <c r="AY8" s="439" t="s">
        <v>177</v>
      </c>
      <c r="AZ8" s="439" t="s">
        <v>178</v>
      </c>
      <c r="BA8" s="450" t="s">
        <v>103</v>
      </c>
    </row>
    <row r="9" spans="1:57" s="12" customFormat="1" x14ac:dyDescent="0.5">
      <c r="A9" s="457"/>
      <c r="B9" s="443"/>
      <c r="C9" s="457"/>
      <c r="D9" s="448"/>
      <c r="E9" s="451" t="s">
        <v>104</v>
      </c>
      <c r="F9" s="453" t="s">
        <v>105</v>
      </c>
      <c r="G9" s="438"/>
      <c r="H9" s="438"/>
      <c r="I9" s="445"/>
      <c r="J9" s="445"/>
      <c r="K9" s="445"/>
      <c r="L9" s="438"/>
      <c r="M9" s="438"/>
      <c r="N9" s="438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62"/>
      <c r="Z9" s="445"/>
      <c r="AA9" s="445"/>
      <c r="AB9" s="445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55"/>
      <c r="AN9" s="438"/>
      <c r="AO9" s="455"/>
      <c r="AP9" s="438"/>
      <c r="AQ9" s="438"/>
      <c r="AR9" s="438"/>
      <c r="AS9" s="438"/>
      <c r="AT9" s="438"/>
      <c r="AU9" s="438"/>
      <c r="AV9" s="438"/>
      <c r="AW9" s="446"/>
      <c r="AX9" s="440"/>
      <c r="AY9" s="440"/>
      <c r="AZ9" s="440"/>
      <c r="BA9" s="450"/>
    </row>
    <row r="10" spans="1:57" s="12" customFormat="1" x14ac:dyDescent="0.5">
      <c r="A10" s="457"/>
      <c r="B10" s="443"/>
      <c r="C10" s="457"/>
      <c r="D10" s="448"/>
      <c r="E10" s="452"/>
      <c r="F10" s="454"/>
      <c r="G10" s="438"/>
      <c r="H10" s="438"/>
      <c r="I10" s="445"/>
      <c r="J10" s="445"/>
      <c r="K10" s="445"/>
      <c r="L10" s="438"/>
      <c r="M10" s="438"/>
      <c r="N10" s="438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62"/>
      <c r="Z10" s="445"/>
      <c r="AA10" s="445"/>
      <c r="AB10" s="445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55"/>
      <c r="AN10" s="438"/>
      <c r="AO10" s="455"/>
      <c r="AP10" s="438"/>
      <c r="AQ10" s="438"/>
      <c r="AR10" s="438"/>
      <c r="AS10" s="438"/>
      <c r="AT10" s="438"/>
      <c r="AU10" s="438"/>
      <c r="AV10" s="438"/>
      <c r="AW10" s="446"/>
      <c r="AX10" s="440"/>
      <c r="AY10" s="440"/>
      <c r="AZ10" s="440"/>
      <c r="BA10" s="450"/>
    </row>
    <row r="11" spans="1:57" s="12" customFormat="1" x14ac:dyDescent="0.5">
      <c r="A11" s="457"/>
      <c r="B11" s="443"/>
      <c r="C11" s="457"/>
      <c r="D11" s="448"/>
      <c r="E11" s="452"/>
      <c r="F11" s="454"/>
      <c r="G11" s="438"/>
      <c r="H11" s="438"/>
      <c r="I11" s="445"/>
      <c r="J11" s="445"/>
      <c r="K11" s="445"/>
      <c r="L11" s="438"/>
      <c r="M11" s="438"/>
      <c r="N11" s="438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62"/>
      <c r="Z11" s="445"/>
      <c r="AA11" s="445"/>
      <c r="AB11" s="445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55"/>
      <c r="AN11" s="438"/>
      <c r="AO11" s="455"/>
      <c r="AP11" s="438"/>
      <c r="AQ11" s="438"/>
      <c r="AR11" s="438"/>
      <c r="AS11" s="438"/>
      <c r="AT11" s="438"/>
      <c r="AU11" s="438"/>
      <c r="AV11" s="438"/>
      <c r="AW11" s="446"/>
      <c r="AX11" s="440"/>
      <c r="AY11" s="440"/>
      <c r="AZ11" s="440"/>
      <c r="BA11" s="450"/>
    </row>
    <row r="12" spans="1:57" s="12" customFormat="1" x14ac:dyDescent="0.5">
      <c r="A12" s="457"/>
      <c r="B12" s="444"/>
      <c r="C12" s="457"/>
      <c r="D12" s="449"/>
      <c r="E12" s="452"/>
      <c r="F12" s="454"/>
      <c r="G12" s="438"/>
      <c r="H12" s="438"/>
      <c r="I12" s="445"/>
      <c r="J12" s="445"/>
      <c r="K12" s="445"/>
      <c r="L12" s="438"/>
      <c r="M12" s="438"/>
      <c r="N12" s="438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62"/>
      <c r="Z12" s="445"/>
      <c r="AA12" s="445"/>
      <c r="AB12" s="445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55"/>
      <c r="AN12" s="438"/>
      <c r="AO12" s="455"/>
      <c r="AP12" s="438"/>
      <c r="AQ12" s="438"/>
      <c r="AR12" s="438"/>
      <c r="AS12" s="438"/>
      <c r="AT12" s="438"/>
      <c r="AU12" s="438"/>
      <c r="AV12" s="438"/>
      <c r="AW12" s="446"/>
      <c r="AX12" s="441"/>
      <c r="AY12" s="441"/>
      <c r="AZ12" s="441"/>
      <c r="BA12" s="450"/>
      <c r="BC12" s="144" t="s">
        <v>106</v>
      </c>
      <c r="BD12"/>
      <c r="BE12"/>
    </row>
    <row r="13" spans="1:57" ht="21.95" customHeight="1" x14ac:dyDescent="0.55000000000000004">
      <c r="A13" s="13">
        <v>1</v>
      </c>
      <c r="B13" s="13" t="s">
        <v>309</v>
      </c>
      <c r="C13" s="14" t="s">
        <v>310</v>
      </c>
      <c r="D13" s="14" t="s">
        <v>303</v>
      </c>
      <c r="E13" s="55">
        <v>1</v>
      </c>
      <c r="F13" s="16">
        <v>0</v>
      </c>
      <c r="G13" s="16">
        <v>0</v>
      </c>
      <c r="H13" s="16">
        <v>1</v>
      </c>
      <c r="I13" s="15">
        <v>2</v>
      </c>
      <c r="J13" s="15">
        <v>0</v>
      </c>
      <c r="K13" s="15">
        <v>0</v>
      </c>
      <c r="L13" s="15">
        <v>0</v>
      </c>
      <c r="M13" s="16">
        <v>0</v>
      </c>
      <c r="N13" s="16">
        <v>0</v>
      </c>
      <c r="O13" s="16">
        <v>1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6">
        <v>1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22">
        <v>6</v>
      </c>
      <c r="BB13" s="10"/>
      <c r="BC13" s="89" t="e">
        <f>BA13-#REF!</f>
        <v>#REF!</v>
      </c>
      <c r="BD13" s="10"/>
    </row>
    <row r="14" spans="1:57" ht="21.95" customHeight="1" x14ac:dyDescent="0.55000000000000004">
      <c r="A14" s="18">
        <v>2</v>
      </c>
      <c r="B14" s="18" t="s">
        <v>314</v>
      </c>
      <c r="C14" s="19" t="s">
        <v>315</v>
      </c>
      <c r="D14" s="19" t="s">
        <v>303</v>
      </c>
      <c r="E14" s="68">
        <v>1</v>
      </c>
      <c r="F14" s="21">
        <v>0</v>
      </c>
      <c r="G14" s="21">
        <v>1</v>
      </c>
      <c r="H14" s="21">
        <v>1</v>
      </c>
      <c r="I14" s="20">
        <v>2</v>
      </c>
      <c r="J14" s="20">
        <v>2</v>
      </c>
      <c r="K14" s="20">
        <v>1</v>
      </c>
      <c r="L14" s="20">
        <v>0</v>
      </c>
      <c r="M14" s="21">
        <v>0</v>
      </c>
      <c r="N14" s="21">
        <v>0</v>
      </c>
      <c r="O14" s="21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1</v>
      </c>
      <c r="Z14" s="20">
        <v>1</v>
      </c>
      <c r="AA14" s="20">
        <v>0</v>
      </c>
      <c r="AB14" s="20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1</v>
      </c>
      <c r="BA14" s="22">
        <v>11</v>
      </c>
      <c r="BB14" s="10"/>
      <c r="BC14" s="89" t="e">
        <f>BA14-#REF!</f>
        <v>#REF!</v>
      </c>
      <c r="BD14" s="10"/>
    </row>
    <row r="15" spans="1:57" ht="21.95" customHeight="1" x14ac:dyDescent="0.55000000000000004">
      <c r="A15" s="18">
        <v>3</v>
      </c>
      <c r="B15" s="18" t="s">
        <v>316</v>
      </c>
      <c r="C15" s="19" t="s">
        <v>317</v>
      </c>
      <c r="D15" s="19" t="s">
        <v>303</v>
      </c>
      <c r="E15" s="68">
        <v>1</v>
      </c>
      <c r="F15" s="21">
        <v>0</v>
      </c>
      <c r="G15" s="21">
        <v>0</v>
      </c>
      <c r="H15" s="21">
        <v>0</v>
      </c>
      <c r="I15" s="20">
        <v>1</v>
      </c>
      <c r="J15" s="20">
        <v>0</v>
      </c>
      <c r="K15" s="20">
        <v>0</v>
      </c>
      <c r="L15" s="20">
        <v>0</v>
      </c>
      <c r="M15" s="21">
        <v>1</v>
      </c>
      <c r="N15" s="21">
        <v>0</v>
      </c>
      <c r="O15" s="21">
        <v>0</v>
      </c>
      <c r="P15" s="20">
        <v>0</v>
      </c>
      <c r="Q15" s="20">
        <v>1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1</v>
      </c>
      <c r="AW15" s="21">
        <v>0</v>
      </c>
      <c r="AX15" s="21">
        <v>0</v>
      </c>
      <c r="AY15" s="21">
        <v>0</v>
      </c>
      <c r="AZ15" s="21">
        <v>0</v>
      </c>
      <c r="BA15" s="22">
        <v>5</v>
      </c>
      <c r="BB15" s="10"/>
      <c r="BC15" s="89" t="e">
        <f>BA15-#REF!</f>
        <v>#REF!</v>
      </c>
      <c r="BD15" s="10"/>
    </row>
    <row r="16" spans="1:57" ht="21.95" customHeight="1" x14ac:dyDescent="0.55000000000000004">
      <c r="A16" s="18">
        <v>4</v>
      </c>
      <c r="B16" s="18" t="s">
        <v>318</v>
      </c>
      <c r="C16" s="19" t="s">
        <v>319</v>
      </c>
      <c r="D16" s="19" t="s">
        <v>303</v>
      </c>
      <c r="E16" s="68">
        <v>1</v>
      </c>
      <c r="F16" s="21">
        <v>0</v>
      </c>
      <c r="G16" s="21">
        <v>1</v>
      </c>
      <c r="H16" s="21">
        <v>0</v>
      </c>
      <c r="I16" s="20">
        <v>3</v>
      </c>
      <c r="J16" s="20">
        <v>1</v>
      </c>
      <c r="K16" s="20">
        <v>1</v>
      </c>
      <c r="L16" s="20">
        <v>0</v>
      </c>
      <c r="M16" s="21">
        <v>0</v>
      </c>
      <c r="N16" s="21">
        <v>0</v>
      </c>
      <c r="O16" s="21">
        <v>1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1">
        <v>2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2">
        <v>10</v>
      </c>
      <c r="BB16" s="10"/>
      <c r="BC16" s="89" t="e">
        <f>BA16-#REF!</f>
        <v>#REF!</v>
      </c>
      <c r="BD16" s="10"/>
    </row>
    <row r="17" spans="1:56" ht="21.95" customHeight="1" x14ac:dyDescent="0.55000000000000004">
      <c r="A17" s="18">
        <v>5</v>
      </c>
      <c r="B17" s="18" t="s">
        <v>320</v>
      </c>
      <c r="C17" s="19" t="s">
        <v>321</v>
      </c>
      <c r="D17" s="19" t="s">
        <v>303</v>
      </c>
      <c r="E17" s="68">
        <v>1</v>
      </c>
      <c r="F17" s="21">
        <v>0</v>
      </c>
      <c r="G17" s="21">
        <v>1</v>
      </c>
      <c r="H17" s="21">
        <v>1</v>
      </c>
      <c r="I17" s="20">
        <v>0</v>
      </c>
      <c r="J17" s="20">
        <v>1</v>
      </c>
      <c r="K17" s="20">
        <v>2</v>
      </c>
      <c r="L17" s="20">
        <v>0</v>
      </c>
      <c r="M17" s="21">
        <v>0</v>
      </c>
      <c r="N17" s="21">
        <v>0</v>
      </c>
      <c r="O17" s="21">
        <v>0</v>
      </c>
      <c r="P17" s="20">
        <v>2</v>
      </c>
      <c r="Q17" s="20">
        <v>1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1</v>
      </c>
      <c r="BA17" s="22">
        <v>10</v>
      </c>
      <c r="BB17" s="10"/>
      <c r="BC17" s="89" t="e">
        <f>BA17-#REF!</f>
        <v>#REF!</v>
      </c>
      <c r="BD17" s="10"/>
    </row>
    <row r="18" spans="1:56" ht="21.95" customHeight="1" x14ac:dyDescent="0.55000000000000004">
      <c r="A18" s="18">
        <v>6</v>
      </c>
      <c r="B18" s="18" t="s">
        <v>322</v>
      </c>
      <c r="C18" s="19" t="s">
        <v>323</v>
      </c>
      <c r="D18" s="19" t="s">
        <v>303</v>
      </c>
      <c r="E18" s="68">
        <v>1</v>
      </c>
      <c r="F18" s="21">
        <v>0</v>
      </c>
      <c r="G18" s="21">
        <v>2</v>
      </c>
      <c r="H18" s="21">
        <v>0</v>
      </c>
      <c r="I18" s="20">
        <v>2</v>
      </c>
      <c r="J18" s="20">
        <v>1</v>
      </c>
      <c r="K18" s="20">
        <v>0</v>
      </c>
      <c r="L18" s="20">
        <v>0</v>
      </c>
      <c r="M18" s="21">
        <v>0</v>
      </c>
      <c r="N18" s="21">
        <v>0</v>
      </c>
      <c r="O18" s="21">
        <v>1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1</v>
      </c>
      <c r="Y18" s="20">
        <v>0</v>
      </c>
      <c r="Z18" s="20">
        <v>0</v>
      </c>
      <c r="AA18" s="20">
        <v>0</v>
      </c>
      <c r="AB18" s="20">
        <v>0</v>
      </c>
      <c r="AC18" s="21">
        <v>1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1</v>
      </c>
      <c r="BA18" s="22">
        <v>10</v>
      </c>
      <c r="BB18" s="10"/>
      <c r="BC18" s="89" t="e">
        <f>BA18-#REF!</f>
        <v>#REF!</v>
      </c>
      <c r="BD18" s="10"/>
    </row>
    <row r="19" spans="1:56" ht="21.95" customHeight="1" x14ac:dyDescent="0.55000000000000004">
      <c r="A19" s="18">
        <v>7</v>
      </c>
      <c r="B19" s="18" t="s">
        <v>324</v>
      </c>
      <c r="C19" s="19" t="s">
        <v>325</v>
      </c>
      <c r="D19" s="19" t="s">
        <v>303</v>
      </c>
      <c r="E19" s="68">
        <v>1</v>
      </c>
      <c r="F19" s="21">
        <v>0</v>
      </c>
      <c r="G19" s="21">
        <v>1</v>
      </c>
      <c r="H19" s="21">
        <v>0</v>
      </c>
      <c r="I19" s="20">
        <v>4</v>
      </c>
      <c r="J19" s="20">
        <v>3</v>
      </c>
      <c r="K19" s="20">
        <v>1</v>
      </c>
      <c r="L19" s="20">
        <v>0</v>
      </c>
      <c r="M19" s="21">
        <v>0</v>
      </c>
      <c r="N19" s="21">
        <v>0</v>
      </c>
      <c r="O19" s="21">
        <v>1</v>
      </c>
      <c r="P19" s="20">
        <v>1</v>
      </c>
      <c r="Q19" s="20">
        <v>0</v>
      </c>
      <c r="R19" s="20">
        <v>1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1</v>
      </c>
      <c r="Z19" s="20">
        <v>0</v>
      </c>
      <c r="AA19" s="20">
        <v>0</v>
      </c>
      <c r="AB19" s="20">
        <v>0</v>
      </c>
      <c r="AC19" s="21">
        <v>2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2">
        <v>16</v>
      </c>
      <c r="BB19" s="10"/>
      <c r="BC19" s="89" t="e">
        <f>BA19-#REF!</f>
        <v>#REF!</v>
      </c>
      <c r="BD19" s="10"/>
    </row>
    <row r="20" spans="1:56" ht="21.95" customHeight="1" x14ac:dyDescent="0.55000000000000004">
      <c r="A20" s="18">
        <v>8</v>
      </c>
      <c r="B20" s="18" t="s">
        <v>327</v>
      </c>
      <c r="C20" s="19" t="s">
        <v>328</v>
      </c>
      <c r="D20" s="19" t="s">
        <v>303</v>
      </c>
      <c r="E20" s="68">
        <v>0</v>
      </c>
      <c r="F20" s="21">
        <v>0</v>
      </c>
      <c r="G20" s="21">
        <v>1</v>
      </c>
      <c r="H20" s="21">
        <v>1</v>
      </c>
      <c r="I20" s="20">
        <v>1</v>
      </c>
      <c r="J20" s="20">
        <v>1</v>
      </c>
      <c r="K20" s="20">
        <v>1</v>
      </c>
      <c r="L20" s="20">
        <v>0</v>
      </c>
      <c r="M20" s="21">
        <v>0</v>
      </c>
      <c r="N20" s="21">
        <v>0</v>
      </c>
      <c r="O20" s="21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1</v>
      </c>
      <c r="AY20" s="21">
        <v>0</v>
      </c>
      <c r="AZ20" s="21">
        <v>0</v>
      </c>
      <c r="BA20" s="22">
        <v>6</v>
      </c>
      <c r="BB20" s="10"/>
      <c r="BC20" s="89" t="e">
        <f>BA20-#REF!</f>
        <v>#REF!</v>
      </c>
      <c r="BD20" s="10"/>
    </row>
    <row r="21" spans="1:56" ht="21.95" customHeight="1" x14ac:dyDescent="0.55000000000000004">
      <c r="A21" s="18">
        <v>9</v>
      </c>
      <c r="B21" s="18" t="s">
        <v>329</v>
      </c>
      <c r="C21" s="19" t="s">
        <v>330</v>
      </c>
      <c r="D21" s="19" t="s">
        <v>303</v>
      </c>
      <c r="E21" s="68">
        <v>1</v>
      </c>
      <c r="F21" s="21">
        <v>0</v>
      </c>
      <c r="G21" s="21">
        <v>0</v>
      </c>
      <c r="H21" s="21">
        <v>0</v>
      </c>
      <c r="I21" s="20">
        <v>2</v>
      </c>
      <c r="J21" s="20">
        <v>2</v>
      </c>
      <c r="K21" s="20">
        <v>0</v>
      </c>
      <c r="L21" s="20">
        <v>0</v>
      </c>
      <c r="M21" s="21">
        <v>0</v>
      </c>
      <c r="N21" s="21">
        <v>0</v>
      </c>
      <c r="O21" s="21">
        <v>1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2">
        <v>6</v>
      </c>
      <c r="BB21" s="10"/>
      <c r="BC21" s="89" t="e">
        <f>BA21-#REF!</f>
        <v>#REF!</v>
      </c>
      <c r="BD21" s="10"/>
    </row>
    <row r="22" spans="1:56" ht="21.95" customHeight="1" x14ac:dyDescent="0.55000000000000004">
      <c r="A22" s="18">
        <v>10</v>
      </c>
      <c r="B22" s="18" t="s">
        <v>331</v>
      </c>
      <c r="C22" s="19" t="s">
        <v>332</v>
      </c>
      <c r="D22" s="19" t="s">
        <v>303</v>
      </c>
      <c r="E22" s="68">
        <v>1</v>
      </c>
      <c r="F22" s="21">
        <v>0</v>
      </c>
      <c r="G22" s="21">
        <v>0</v>
      </c>
      <c r="H22" s="21">
        <v>0</v>
      </c>
      <c r="I22" s="20">
        <v>1</v>
      </c>
      <c r="J22" s="20">
        <v>1</v>
      </c>
      <c r="K22" s="20">
        <v>1</v>
      </c>
      <c r="L22" s="20">
        <v>0</v>
      </c>
      <c r="M22" s="21">
        <v>0</v>
      </c>
      <c r="N22" s="21">
        <v>0</v>
      </c>
      <c r="O22" s="21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1</v>
      </c>
      <c r="AB22" s="20">
        <v>0</v>
      </c>
      <c r="AC22" s="21">
        <v>1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2">
        <v>6</v>
      </c>
      <c r="BB22" s="10"/>
      <c r="BC22" s="89" t="e">
        <f>BA22-#REF!</f>
        <v>#REF!</v>
      </c>
      <c r="BD22" s="10"/>
    </row>
    <row r="23" spans="1:56" ht="21.95" customHeight="1" x14ac:dyDescent="0.55000000000000004">
      <c r="A23" s="18">
        <v>11</v>
      </c>
      <c r="B23" s="18" t="s">
        <v>335</v>
      </c>
      <c r="C23" s="19" t="s">
        <v>336</v>
      </c>
      <c r="D23" s="19" t="s">
        <v>303</v>
      </c>
      <c r="E23" s="68">
        <v>0</v>
      </c>
      <c r="F23" s="21">
        <v>1</v>
      </c>
      <c r="G23" s="21">
        <v>1</v>
      </c>
      <c r="H23" s="21">
        <v>1</v>
      </c>
      <c r="I23" s="20">
        <v>2</v>
      </c>
      <c r="J23" s="20">
        <v>2</v>
      </c>
      <c r="K23" s="20">
        <v>2</v>
      </c>
      <c r="L23" s="20">
        <v>0</v>
      </c>
      <c r="M23" s="21">
        <v>1</v>
      </c>
      <c r="N23" s="21">
        <v>0</v>
      </c>
      <c r="O23" s="21">
        <v>1</v>
      </c>
      <c r="P23" s="20">
        <v>0</v>
      </c>
      <c r="Q23" s="20">
        <v>1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2</v>
      </c>
      <c r="Z23" s="20">
        <v>0</v>
      </c>
      <c r="AA23" s="20">
        <v>0</v>
      </c>
      <c r="AB23" s="20">
        <v>0</v>
      </c>
      <c r="AC23" s="21">
        <v>2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1</v>
      </c>
      <c r="AS23" s="21">
        <v>0</v>
      </c>
      <c r="AT23" s="21">
        <v>0</v>
      </c>
      <c r="AU23" s="21">
        <v>0</v>
      </c>
      <c r="AV23" s="21">
        <v>1</v>
      </c>
      <c r="AW23" s="21">
        <v>0</v>
      </c>
      <c r="AX23" s="21">
        <v>0</v>
      </c>
      <c r="AY23" s="21">
        <v>0</v>
      </c>
      <c r="AZ23" s="21">
        <v>0</v>
      </c>
      <c r="BA23" s="22">
        <v>19</v>
      </c>
      <c r="BB23" s="10"/>
      <c r="BC23" s="89" t="e">
        <f>BA23-#REF!</f>
        <v>#REF!</v>
      </c>
      <c r="BD23" s="10"/>
    </row>
    <row r="24" spans="1:56" ht="21.95" customHeight="1" x14ac:dyDescent="0.55000000000000004">
      <c r="A24" s="18">
        <v>12</v>
      </c>
      <c r="B24" s="18" t="s">
        <v>337</v>
      </c>
      <c r="C24" s="19" t="s">
        <v>338</v>
      </c>
      <c r="D24" s="19" t="s">
        <v>303</v>
      </c>
      <c r="E24" s="68">
        <v>1</v>
      </c>
      <c r="F24" s="21">
        <v>0</v>
      </c>
      <c r="G24" s="21">
        <v>2</v>
      </c>
      <c r="H24" s="21">
        <v>0</v>
      </c>
      <c r="I24" s="20">
        <v>2</v>
      </c>
      <c r="J24" s="20">
        <v>1</v>
      </c>
      <c r="K24" s="20">
        <v>2</v>
      </c>
      <c r="L24" s="20">
        <v>0</v>
      </c>
      <c r="M24" s="21">
        <v>0</v>
      </c>
      <c r="N24" s="21">
        <v>0</v>
      </c>
      <c r="O24" s="21">
        <v>0</v>
      </c>
      <c r="P24" s="20">
        <v>0</v>
      </c>
      <c r="Q24" s="20">
        <v>1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1">
        <v>1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1</v>
      </c>
      <c r="BA24" s="22">
        <v>11</v>
      </c>
      <c r="BB24" s="10"/>
      <c r="BC24" s="89" t="e">
        <f>BA24-#REF!</f>
        <v>#REF!</v>
      </c>
      <c r="BD24" s="10"/>
    </row>
    <row r="25" spans="1:56" ht="21.95" customHeight="1" x14ac:dyDescent="0.55000000000000004">
      <c r="A25" s="18">
        <v>13</v>
      </c>
      <c r="B25" s="18" t="s">
        <v>339</v>
      </c>
      <c r="C25" s="19" t="s">
        <v>340</v>
      </c>
      <c r="D25" s="19" t="s">
        <v>303</v>
      </c>
      <c r="E25" s="68">
        <v>1</v>
      </c>
      <c r="F25" s="21">
        <v>1</v>
      </c>
      <c r="G25" s="21">
        <v>3</v>
      </c>
      <c r="H25" s="21">
        <v>0</v>
      </c>
      <c r="I25" s="20">
        <v>5</v>
      </c>
      <c r="J25" s="20">
        <v>5</v>
      </c>
      <c r="K25" s="20">
        <v>4</v>
      </c>
      <c r="L25" s="20">
        <v>0</v>
      </c>
      <c r="M25" s="21">
        <v>0</v>
      </c>
      <c r="N25" s="21">
        <v>0</v>
      </c>
      <c r="O25" s="21">
        <v>4</v>
      </c>
      <c r="P25" s="20">
        <v>0</v>
      </c>
      <c r="Q25" s="20">
        <v>1</v>
      </c>
      <c r="R25" s="20">
        <v>2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1">
        <v>4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1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2">
        <v>31</v>
      </c>
      <c r="BB25" s="10"/>
      <c r="BC25" s="89" t="e">
        <f>BA25-#REF!</f>
        <v>#REF!</v>
      </c>
      <c r="BD25" s="10"/>
    </row>
    <row r="26" spans="1:56" ht="21.95" customHeight="1" x14ac:dyDescent="0.55000000000000004">
      <c r="A26" s="18">
        <v>14</v>
      </c>
      <c r="B26" s="18" t="s">
        <v>341</v>
      </c>
      <c r="C26" s="19" t="s">
        <v>342</v>
      </c>
      <c r="D26" s="19" t="s">
        <v>303</v>
      </c>
      <c r="E26" s="68">
        <v>0</v>
      </c>
      <c r="F26" s="21">
        <v>0</v>
      </c>
      <c r="G26" s="21">
        <v>0</v>
      </c>
      <c r="H26" s="21">
        <v>1</v>
      </c>
      <c r="I26" s="20">
        <v>1</v>
      </c>
      <c r="J26" s="20">
        <v>0</v>
      </c>
      <c r="K26" s="20">
        <v>0</v>
      </c>
      <c r="L26" s="20">
        <v>0</v>
      </c>
      <c r="M26" s="21">
        <v>0</v>
      </c>
      <c r="N26" s="21">
        <v>0</v>
      </c>
      <c r="O26" s="21">
        <v>1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1</v>
      </c>
      <c r="AY26" s="21">
        <v>0</v>
      </c>
      <c r="AZ26" s="21">
        <v>0</v>
      </c>
      <c r="BA26" s="22">
        <v>4</v>
      </c>
      <c r="BB26" s="10"/>
      <c r="BC26" s="89" t="e">
        <f>BA26-#REF!</f>
        <v>#REF!</v>
      </c>
      <c r="BD26" s="10"/>
    </row>
    <row r="27" spans="1:56" ht="21.95" customHeight="1" x14ac:dyDescent="0.55000000000000004">
      <c r="A27" s="18">
        <v>15</v>
      </c>
      <c r="B27" s="18" t="s">
        <v>343</v>
      </c>
      <c r="C27" s="19" t="s">
        <v>344</v>
      </c>
      <c r="D27" s="19" t="s">
        <v>303</v>
      </c>
      <c r="E27" s="68">
        <v>1</v>
      </c>
      <c r="F27" s="21">
        <v>0</v>
      </c>
      <c r="G27" s="21">
        <v>1</v>
      </c>
      <c r="H27" s="21">
        <v>1</v>
      </c>
      <c r="I27" s="20">
        <v>1</v>
      </c>
      <c r="J27" s="20">
        <v>1</v>
      </c>
      <c r="K27" s="20">
        <v>0</v>
      </c>
      <c r="L27" s="20">
        <v>0</v>
      </c>
      <c r="M27" s="21">
        <v>0</v>
      </c>
      <c r="N27" s="21">
        <v>1</v>
      </c>
      <c r="O27" s="21">
        <v>0</v>
      </c>
      <c r="P27" s="20">
        <v>0</v>
      </c>
      <c r="Q27" s="20">
        <v>1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1">
        <v>2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1</v>
      </c>
      <c r="BA27" s="22">
        <v>10</v>
      </c>
      <c r="BB27" s="10"/>
      <c r="BC27" s="89" t="e">
        <f>BA27-#REF!</f>
        <v>#REF!</v>
      </c>
      <c r="BD27" s="10"/>
    </row>
    <row r="28" spans="1:56" ht="21.95" customHeight="1" x14ac:dyDescent="0.55000000000000004">
      <c r="A28" s="18">
        <v>16</v>
      </c>
      <c r="B28" s="18" t="s">
        <v>345</v>
      </c>
      <c r="C28" s="19" t="s">
        <v>346</v>
      </c>
      <c r="D28" s="19" t="s">
        <v>303</v>
      </c>
      <c r="E28" s="68">
        <v>1</v>
      </c>
      <c r="F28" s="21">
        <v>0</v>
      </c>
      <c r="G28" s="21">
        <v>0</v>
      </c>
      <c r="H28" s="21">
        <v>0</v>
      </c>
      <c r="I28" s="20">
        <v>0</v>
      </c>
      <c r="J28" s="20">
        <v>1</v>
      </c>
      <c r="K28" s="20">
        <v>1</v>
      </c>
      <c r="L28" s="20">
        <v>0</v>
      </c>
      <c r="M28" s="21">
        <v>0</v>
      </c>
      <c r="N28" s="21">
        <v>0</v>
      </c>
      <c r="O28" s="21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1</v>
      </c>
      <c r="Z28" s="20">
        <v>0</v>
      </c>
      <c r="AA28" s="20">
        <v>0</v>
      </c>
      <c r="AB28" s="20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2">
        <v>4</v>
      </c>
      <c r="BB28" s="10"/>
      <c r="BC28" s="89" t="e">
        <f>BA28-#REF!</f>
        <v>#REF!</v>
      </c>
      <c r="BD28" s="10"/>
    </row>
    <row r="29" spans="1:56" ht="21.95" customHeight="1" x14ac:dyDescent="0.55000000000000004">
      <c r="A29" s="18">
        <v>17</v>
      </c>
      <c r="B29" s="18" t="s">
        <v>347</v>
      </c>
      <c r="C29" s="19" t="s">
        <v>348</v>
      </c>
      <c r="D29" s="19" t="s">
        <v>303</v>
      </c>
      <c r="E29" s="68">
        <v>1</v>
      </c>
      <c r="F29" s="21">
        <v>0</v>
      </c>
      <c r="G29" s="21">
        <v>0</v>
      </c>
      <c r="H29" s="21">
        <v>1</v>
      </c>
      <c r="I29" s="20">
        <v>2</v>
      </c>
      <c r="J29" s="20">
        <v>2</v>
      </c>
      <c r="K29" s="20">
        <v>1</v>
      </c>
      <c r="L29" s="20">
        <v>0</v>
      </c>
      <c r="M29" s="21">
        <v>0</v>
      </c>
      <c r="N29" s="21">
        <v>0</v>
      </c>
      <c r="O29" s="21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1">
        <v>1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2">
        <v>9</v>
      </c>
      <c r="BB29" s="10"/>
      <c r="BC29" s="89" t="e">
        <f>BA29-#REF!</f>
        <v>#REF!</v>
      </c>
      <c r="BD29" s="10"/>
    </row>
    <row r="30" spans="1:56" ht="21.95" customHeight="1" x14ac:dyDescent="0.55000000000000004">
      <c r="A30" s="18">
        <v>18</v>
      </c>
      <c r="B30" s="18" t="s">
        <v>350</v>
      </c>
      <c r="C30" s="19" t="s">
        <v>351</v>
      </c>
      <c r="D30" s="19" t="s">
        <v>303</v>
      </c>
      <c r="E30" s="68">
        <v>1</v>
      </c>
      <c r="F30" s="21">
        <v>0</v>
      </c>
      <c r="G30" s="21">
        <v>2</v>
      </c>
      <c r="H30" s="21">
        <v>0</v>
      </c>
      <c r="I30" s="20">
        <v>3</v>
      </c>
      <c r="J30" s="20">
        <v>2</v>
      </c>
      <c r="K30" s="20">
        <v>1</v>
      </c>
      <c r="L30" s="20">
        <v>0</v>
      </c>
      <c r="M30" s="21">
        <v>0</v>
      </c>
      <c r="N30" s="21">
        <v>0</v>
      </c>
      <c r="O30" s="21">
        <v>2</v>
      </c>
      <c r="P30" s="20">
        <v>1</v>
      </c>
      <c r="Q30" s="20">
        <v>0</v>
      </c>
      <c r="R30" s="20">
        <v>1</v>
      </c>
      <c r="S30" s="20">
        <v>0</v>
      </c>
      <c r="T30" s="20">
        <v>1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1">
        <v>2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2">
        <v>16</v>
      </c>
      <c r="BB30" s="10"/>
      <c r="BC30" s="89" t="e">
        <f>BA30-#REF!</f>
        <v>#REF!</v>
      </c>
      <c r="BD30" s="10"/>
    </row>
    <row r="31" spans="1:56" ht="21.95" customHeight="1" x14ac:dyDescent="0.55000000000000004">
      <c r="A31" s="18">
        <v>19</v>
      </c>
      <c r="B31" s="18" t="s">
        <v>552</v>
      </c>
      <c r="C31" s="19" t="s">
        <v>553</v>
      </c>
      <c r="D31" s="19" t="s">
        <v>303</v>
      </c>
      <c r="E31" s="68">
        <v>0</v>
      </c>
      <c r="F31" s="21">
        <v>0</v>
      </c>
      <c r="G31" s="21">
        <v>0</v>
      </c>
      <c r="H31" s="21">
        <v>0</v>
      </c>
      <c r="I31" s="20">
        <v>0</v>
      </c>
      <c r="J31" s="20">
        <v>0</v>
      </c>
      <c r="K31" s="20">
        <v>0</v>
      </c>
      <c r="L31" s="20">
        <v>0</v>
      </c>
      <c r="M31" s="21">
        <v>0</v>
      </c>
      <c r="N31" s="21">
        <v>0</v>
      </c>
      <c r="O31" s="21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1</v>
      </c>
      <c r="AY31" s="21">
        <v>0</v>
      </c>
      <c r="AZ31" s="21">
        <v>0</v>
      </c>
      <c r="BA31" s="22">
        <v>1</v>
      </c>
      <c r="BB31" s="10"/>
      <c r="BC31" s="89" t="e">
        <f>BA31-#REF!</f>
        <v>#REF!</v>
      </c>
      <c r="BD31" s="10"/>
    </row>
    <row r="32" spans="1:56" ht="21.95" customHeight="1" x14ac:dyDescent="0.55000000000000004">
      <c r="A32" s="18">
        <v>20</v>
      </c>
      <c r="B32" s="18" t="s">
        <v>352</v>
      </c>
      <c r="C32" s="19" t="s">
        <v>353</v>
      </c>
      <c r="D32" s="19" t="s">
        <v>303</v>
      </c>
      <c r="E32" s="68">
        <v>1</v>
      </c>
      <c r="F32" s="21">
        <v>0</v>
      </c>
      <c r="G32" s="21">
        <v>0</v>
      </c>
      <c r="H32" s="21">
        <v>1</v>
      </c>
      <c r="I32" s="20">
        <v>0</v>
      </c>
      <c r="J32" s="20">
        <v>1</v>
      </c>
      <c r="K32" s="20">
        <v>1</v>
      </c>
      <c r="L32" s="20">
        <v>0</v>
      </c>
      <c r="M32" s="21">
        <v>0</v>
      </c>
      <c r="N32" s="21">
        <v>0</v>
      </c>
      <c r="O32" s="21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2">
        <v>4</v>
      </c>
      <c r="BB32" s="10"/>
      <c r="BC32" s="89" t="e">
        <f>BA32-#REF!</f>
        <v>#REF!</v>
      </c>
      <c r="BD32" s="10"/>
    </row>
    <row r="33" spans="1:56" ht="21.95" customHeight="1" x14ac:dyDescent="0.55000000000000004">
      <c r="A33" s="18">
        <v>21</v>
      </c>
      <c r="B33" s="18" t="s">
        <v>355</v>
      </c>
      <c r="C33" s="19" t="s">
        <v>356</v>
      </c>
      <c r="D33" s="19" t="s">
        <v>303</v>
      </c>
      <c r="E33" s="68">
        <v>0</v>
      </c>
      <c r="F33" s="21">
        <v>0</v>
      </c>
      <c r="G33" s="21">
        <v>0</v>
      </c>
      <c r="H33" s="21">
        <v>1</v>
      </c>
      <c r="I33" s="20">
        <v>1</v>
      </c>
      <c r="J33" s="20">
        <v>1</v>
      </c>
      <c r="K33" s="20">
        <v>0</v>
      </c>
      <c r="L33" s="20">
        <v>0</v>
      </c>
      <c r="M33" s="21">
        <v>0</v>
      </c>
      <c r="N33" s="21">
        <v>0</v>
      </c>
      <c r="O33" s="21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1</v>
      </c>
      <c r="AY33" s="21">
        <v>0</v>
      </c>
      <c r="AZ33" s="21">
        <v>0</v>
      </c>
      <c r="BA33" s="22">
        <v>4</v>
      </c>
      <c r="BB33" s="10"/>
      <c r="BC33" s="89" t="e">
        <f>BA33-#REF!</f>
        <v>#REF!</v>
      </c>
      <c r="BD33" s="10"/>
    </row>
    <row r="34" spans="1:56" ht="21.95" customHeight="1" x14ac:dyDescent="0.55000000000000004">
      <c r="A34" s="18">
        <v>22</v>
      </c>
      <c r="B34" s="18" t="s">
        <v>357</v>
      </c>
      <c r="C34" s="19" t="s">
        <v>358</v>
      </c>
      <c r="D34" s="19" t="s">
        <v>303</v>
      </c>
      <c r="E34" s="68">
        <v>1</v>
      </c>
      <c r="F34" s="21">
        <v>1</v>
      </c>
      <c r="G34" s="21">
        <v>2</v>
      </c>
      <c r="H34" s="21">
        <v>4</v>
      </c>
      <c r="I34" s="20">
        <v>2</v>
      </c>
      <c r="J34" s="20">
        <v>2</v>
      </c>
      <c r="K34" s="20">
        <v>2</v>
      </c>
      <c r="L34" s="20">
        <v>0</v>
      </c>
      <c r="M34" s="21">
        <v>0</v>
      </c>
      <c r="N34" s="21">
        <v>0</v>
      </c>
      <c r="O34" s="21">
        <v>2</v>
      </c>
      <c r="P34" s="20">
        <v>0</v>
      </c>
      <c r="Q34" s="20">
        <v>1</v>
      </c>
      <c r="R34" s="20">
        <v>1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1">
        <v>2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2">
        <v>20</v>
      </c>
      <c r="BB34" s="10"/>
      <c r="BC34" s="89" t="e">
        <f>BA34-#REF!</f>
        <v>#REF!</v>
      </c>
      <c r="BD34" s="10"/>
    </row>
    <row r="35" spans="1:56" ht="21.95" customHeight="1" x14ac:dyDescent="0.55000000000000004">
      <c r="A35" s="18">
        <v>23</v>
      </c>
      <c r="B35" s="18" t="s">
        <v>359</v>
      </c>
      <c r="C35" s="19" t="s">
        <v>360</v>
      </c>
      <c r="D35" s="19" t="s">
        <v>303</v>
      </c>
      <c r="E35" s="68">
        <v>1</v>
      </c>
      <c r="F35" s="21">
        <v>0</v>
      </c>
      <c r="G35" s="21">
        <v>0</v>
      </c>
      <c r="H35" s="21">
        <v>2</v>
      </c>
      <c r="I35" s="20">
        <v>1</v>
      </c>
      <c r="J35" s="20">
        <v>1</v>
      </c>
      <c r="K35" s="20">
        <v>0</v>
      </c>
      <c r="L35" s="20">
        <v>1</v>
      </c>
      <c r="M35" s="21">
        <v>0</v>
      </c>
      <c r="N35" s="21">
        <v>1</v>
      </c>
      <c r="O35" s="21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1</v>
      </c>
      <c r="Z35" s="20">
        <v>1</v>
      </c>
      <c r="AA35" s="20">
        <v>0</v>
      </c>
      <c r="AB35" s="20">
        <v>0</v>
      </c>
      <c r="AC35" s="21">
        <v>1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2">
        <v>10</v>
      </c>
      <c r="BB35" s="10"/>
      <c r="BC35" s="89" t="e">
        <f>BA35-#REF!</f>
        <v>#REF!</v>
      </c>
      <c r="BD35" s="10"/>
    </row>
    <row r="36" spans="1:56" ht="21.95" customHeight="1" x14ac:dyDescent="0.55000000000000004">
      <c r="A36" s="18">
        <v>24</v>
      </c>
      <c r="B36" s="18" t="s">
        <v>361</v>
      </c>
      <c r="C36" s="19" t="s">
        <v>362</v>
      </c>
      <c r="D36" s="19" t="s">
        <v>303</v>
      </c>
      <c r="E36" s="68">
        <v>1</v>
      </c>
      <c r="F36" s="21">
        <v>0</v>
      </c>
      <c r="G36" s="21">
        <v>2</v>
      </c>
      <c r="H36" s="21">
        <v>0</v>
      </c>
      <c r="I36" s="20">
        <v>2</v>
      </c>
      <c r="J36" s="20">
        <v>2</v>
      </c>
      <c r="K36" s="20">
        <v>1</v>
      </c>
      <c r="L36" s="20">
        <v>0</v>
      </c>
      <c r="M36" s="21">
        <v>0</v>
      </c>
      <c r="N36" s="21">
        <v>0</v>
      </c>
      <c r="O36" s="21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1</v>
      </c>
      <c r="AB36" s="20">
        <v>0</v>
      </c>
      <c r="AC36" s="21">
        <v>1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2">
        <v>10</v>
      </c>
      <c r="BB36" s="10"/>
      <c r="BC36" s="89" t="e">
        <f>BA36-#REF!</f>
        <v>#REF!</v>
      </c>
      <c r="BD36" s="10"/>
    </row>
    <row r="37" spans="1:56" ht="21.95" customHeight="1" x14ac:dyDescent="0.55000000000000004">
      <c r="A37" s="18">
        <v>25</v>
      </c>
      <c r="B37" s="18" t="s">
        <v>299</v>
      </c>
      <c r="C37" s="19" t="s">
        <v>363</v>
      </c>
      <c r="D37" s="19" t="s">
        <v>303</v>
      </c>
      <c r="E37" s="68">
        <v>0</v>
      </c>
      <c r="F37" s="21">
        <v>0</v>
      </c>
      <c r="G37" s="21">
        <v>0</v>
      </c>
      <c r="H37" s="21">
        <v>0</v>
      </c>
      <c r="I37" s="20">
        <v>1</v>
      </c>
      <c r="J37" s="20">
        <v>1</v>
      </c>
      <c r="K37" s="20">
        <v>0</v>
      </c>
      <c r="L37" s="20">
        <v>0</v>
      </c>
      <c r="M37" s="21">
        <v>0</v>
      </c>
      <c r="N37" s="21">
        <v>0</v>
      </c>
      <c r="O37" s="21">
        <v>0</v>
      </c>
      <c r="P37" s="20">
        <v>0</v>
      </c>
      <c r="Q37" s="20">
        <v>1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1</v>
      </c>
      <c r="AY37" s="21">
        <v>0</v>
      </c>
      <c r="AZ37" s="21">
        <v>0</v>
      </c>
      <c r="BA37" s="22">
        <v>4</v>
      </c>
      <c r="BB37" s="10"/>
      <c r="BC37" s="89" t="e">
        <f>BA37-#REF!</f>
        <v>#REF!</v>
      </c>
      <c r="BD37" s="10"/>
    </row>
    <row r="38" spans="1:56" ht="21.95" customHeight="1" x14ac:dyDescent="0.55000000000000004">
      <c r="A38" s="18">
        <v>26</v>
      </c>
      <c r="B38" s="18" t="s">
        <v>554</v>
      </c>
      <c r="C38" s="19" t="s">
        <v>555</v>
      </c>
      <c r="D38" s="19" t="s">
        <v>303</v>
      </c>
      <c r="E38" s="68">
        <v>1</v>
      </c>
      <c r="F38" s="21">
        <v>2</v>
      </c>
      <c r="G38" s="21">
        <v>6</v>
      </c>
      <c r="H38" s="21">
        <v>0</v>
      </c>
      <c r="I38" s="20">
        <v>10</v>
      </c>
      <c r="J38" s="20">
        <v>8</v>
      </c>
      <c r="K38" s="20">
        <v>3</v>
      </c>
      <c r="L38" s="20">
        <v>0</v>
      </c>
      <c r="M38" s="21">
        <v>0</v>
      </c>
      <c r="N38" s="21">
        <v>0</v>
      </c>
      <c r="O38" s="21">
        <v>1</v>
      </c>
      <c r="P38" s="20">
        <v>0</v>
      </c>
      <c r="Q38" s="20">
        <v>2</v>
      </c>
      <c r="R38" s="20">
        <v>2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2</v>
      </c>
      <c r="Z38" s="20">
        <v>0</v>
      </c>
      <c r="AA38" s="20">
        <v>0</v>
      </c>
      <c r="AB38" s="20">
        <v>0</v>
      </c>
      <c r="AC38" s="21">
        <v>3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1</v>
      </c>
      <c r="BA38" s="22">
        <v>41</v>
      </c>
      <c r="BB38" s="10"/>
      <c r="BC38" s="89" t="e">
        <f>BA38-#REF!</f>
        <v>#REF!</v>
      </c>
      <c r="BD38" s="10"/>
    </row>
    <row r="39" spans="1:56" ht="21.95" customHeight="1" x14ac:dyDescent="0.55000000000000004">
      <c r="A39" s="18">
        <v>27</v>
      </c>
      <c r="B39" s="18" t="s">
        <v>364</v>
      </c>
      <c r="C39" s="19" t="s">
        <v>365</v>
      </c>
      <c r="D39" s="19" t="s">
        <v>303</v>
      </c>
      <c r="E39" s="68">
        <v>1</v>
      </c>
      <c r="F39" s="21">
        <v>0</v>
      </c>
      <c r="G39" s="21">
        <v>2</v>
      </c>
      <c r="H39" s="21">
        <v>0</v>
      </c>
      <c r="I39" s="20">
        <v>3</v>
      </c>
      <c r="J39" s="20">
        <v>2</v>
      </c>
      <c r="K39" s="20">
        <v>1</v>
      </c>
      <c r="L39" s="20">
        <v>0</v>
      </c>
      <c r="M39" s="21">
        <v>0</v>
      </c>
      <c r="N39" s="21">
        <v>0</v>
      </c>
      <c r="O39" s="21">
        <v>1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1</v>
      </c>
      <c r="Z39" s="20">
        <v>0</v>
      </c>
      <c r="AA39" s="20">
        <v>0</v>
      </c>
      <c r="AB39" s="20">
        <v>0</v>
      </c>
      <c r="AC39" s="21">
        <v>1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2">
        <v>12</v>
      </c>
      <c r="BB39" s="10"/>
      <c r="BC39" s="89" t="e">
        <f>BA39-#REF!</f>
        <v>#REF!</v>
      </c>
      <c r="BD39" s="10"/>
    </row>
    <row r="40" spans="1:56" ht="21.95" customHeight="1" x14ac:dyDescent="0.55000000000000004">
      <c r="A40" s="18">
        <v>28</v>
      </c>
      <c r="B40" s="18" t="s">
        <v>556</v>
      </c>
      <c r="C40" s="19" t="s">
        <v>557</v>
      </c>
      <c r="D40" s="19" t="s">
        <v>303</v>
      </c>
      <c r="E40" s="68">
        <v>1</v>
      </c>
      <c r="F40" s="21">
        <v>0</v>
      </c>
      <c r="G40" s="21">
        <v>3</v>
      </c>
      <c r="H40" s="21">
        <v>0</v>
      </c>
      <c r="I40" s="20">
        <v>3</v>
      </c>
      <c r="J40" s="20">
        <v>2</v>
      </c>
      <c r="K40" s="20">
        <v>2</v>
      </c>
      <c r="L40" s="20">
        <v>0</v>
      </c>
      <c r="M40" s="21">
        <v>0</v>
      </c>
      <c r="N40" s="21">
        <v>0</v>
      </c>
      <c r="O40" s="21">
        <v>2</v>
      </c>
      <c r="P40" s="20">
        <v>0</v>
      </c>
      <c r="Q40" s="20">
        <v>1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1</v>
      </c>
      <c r="Z40" s="20">
        <v>0</v>
      </c>
      <c r="AA40" s="20">
        <v>0</v>
      </c>
      <c r="AB40" s="20">
        <v>0</v>
      </c>
      <c r="AC40" s="21">
        <v>3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1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1</v>
      </c>
      <c r="AW40" s="21">
        <v>0</v>
      </c>
      <c r="AX40" s="21">
        <v>0</v>
      </c>
      <c r="AY40" s="21">
        <v>0</v>
      </c>
      <c r="AZ40" s="21">
        <v>0</v>
      </c>
      <c r="BA40" s="22">
        <v>20</v>
      </c>
      <c r="BB40" s="10"/>
      <c r="BC40" s="89" t="e">
        <f>BA40-#REF!</f>
        <v>#REF!</v>
      </c>
      <c r="BD40" s="10"/>
    </row>
    <row r="41" spans="1:56" ht="21.95" customHeight="1" x14ac:dyDescent="0.55000000000000004">
      <c r="A41" s="18">
        <v>29</v>
      </c>
      <c r="B41" s="18" t="s">
        <v>367</v>
      </c>
      <c r="C41" s="19" t="s">
        <v>368</v>
      </c>
      <c r="D41" s="19" t="s">
        <v>303</v>
      </c>
      <c r="E41" s="68">
        <v>1</v>
      </c>
      <c r="F41" s="21">
        <v>0</v>
      </c>
      <c r="G41" s="21">
        <v>2</v>
      </c>
      <c r="H41" s="21">
        <v>3</v>
      </c>
      <c r="I41" s="20">
        <v>2</v>
      </c>
      <c r="J41" s="20">
        <v>1</v>
      </c>
      <c r="K41" s="20">
        <v>2</v>
      </c>
      <c r="L41" s="20">
        <v>0</v>
      </c>
      <c r="M41" s="21">
        <v>1</v>
      </c>
      <c r="N41" s="21">
        <v>0</v>
      </c>
      <c r="O41" s="21">
        <v>1</v>
      </c>
      <c r="P41" s="20">
        <v>0</v>
      </c>
      <c r="Q41" s="20">
        <v>0</v>
      </c>
      <c r="R41" s="20">
        <v>0</v>
      </c>
      <c r="S41" s="20">
        <v>0</v>
      </c>
      <c r="T41" s="20">
        <v>1</v>
      </c>
      <c r="U41" s="20">
        <v>0</v>
      </c>
      <c r="V41" s="20">
        <v>0</v>
      </c>
      <c r="W41" s="20">
        <v>0</v>
      </c>
      <c r="X41" s="20">
        <v>1</v>
      </c>
      <c r="Y41" s="20">
        <v>1</v>
      </c>
      <c r="Z41" s="20">
        <v>0</v>
      </c>
      <c r="AA41" s="20">
        <v>0</v>
      </c>
      <c r="AB41" s="20">
        <v>0</v>
      </c>
      <c r="AC41" s="21">
        <v>2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1</v>
      </c>
      <c r="AX41" s="21">
        <v>0</v>
      </c>
      <c r="AY41" s="21">
        <v>0</v>
      </c>
      <c r="AZ41" s="21">
        <v>0</v>
      </c>
      <c r="BA41" s="22">
        <v>19</v>
      </c>
      <c r="BB41" s="10"/>
      <c r="BC41" s="89" t="e">
        <f>BA41-#REF!</f>
        <v>#REF!</v>
      </c>
      <c r="BD41" s="10"/>
    </row>
    <row r="42" spans="1:56" ht="21.95" customHeight="1" x14ac:dyDescent="0.55000000000000004">
      <c r="A42" s="18">
        <v>30</v>
      </c>
      <c r="B42" s="18" t="s">
        <v>369</v>
      </c>
      <c r="C42" s="19" t="s">
        <v>370</v>
      </c>
      <c r="D42" s="19" t="s">
        <v>303</v>
      </c>
      <c r="E42" s="68">
        <v>1</v>
      </c>
      <c r="F42" s="21">
        <v>0</v>
      </c>
      <c r="G42" s="21">
        <v>2</v>
      </c>
      <c r="H42" s="21">
        <v>1</v>
      </c>
      <c r="I42" s="20">
        <v>1</v>
      </c>
      <c r="J42" s="20">
        <v>1</v>
      </c>
      <c r="K42" s="20">
        <v>2</v>
      </c>
      <c r="L42" s="20">
        <v>0</v>
      </c>
      <c r="M42" s="21">
        <v>0</v>
      </c>
      <c r="N42" s="21">
        <v>0</v>
      </c>
      <c r="O42" s="21">
        <v>1</v>
      </c>
      <c r="P42" s="20">
        <v>0</v>
      </c>
      <c r="Q42" s="20">
        <v>1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1">
        <v>1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2">
        <v>11</v>
      </c>
      <c r="BB42" s="10"/>
      <c r="BC42" s="89" t="e">
        <f>BA42-#REF!</f>
        <v>#REF!</v>
      </c>
      <c r="BD42" s="10"/>
    </row>
    <row r="43" spans="1:56" ht="21.95" customHeight="1" x14ac:dyDescent="0.55000000000000004">
      <c r="A43" s="18">
        <v>31</v>
      </c>
      <c r="B43" s="18" t="s">
        <v>371</v>
      </c>
      <c r="C43" s="19" t="s">
        <v>372</v>
      </c>
      <c r="D43" s="19" t="s">
        <v>303</v>
      </c>
      <c r="E43" s="68">
        <v>1</v>
      </c>
      <c r="F43" s="21">
        <v>0</v>
      </c>
      <c r="G43" s="21">
        <v>0</v>
      </c>
      <c r="H43" s="21">
        <v>1</v>
      </c>
      <c r="I43" s="20">
        <v>1</v>
      </c>
      <c r="J43" s="20">
        <v>1</v>
      </c>
      <c r="K43" s="20">
        <v>1</v>
      </c>
      <c r="L43" s="20">
        <v>0</v>
      </c>
      <c r="M43" s="21">
        <v>0</v>
      </c>
      <c r="N43" s="21">
        <v>0</v>
      </c>
      <c r="O43" s="21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2">
        <v>5</v>
      </c>
      <c r="BB43" s="10"/>
      <c r="BC43" s="89" t="e">
        <f>BA43-#REF!</f>
        <v>#REF!</v>
      </c>
      <c r="BD43" s="10"/>
    </row>
    <row r="44" spans="1:56" ht="21.95" customHeight="1" x14ac:dyDescent="0.55000000000000004">
      <c r="A44" s="18">
        <v>32</v>
      </c>
      <c r="B44" s="18" t="s">
        <v>373</v>
      </c>
      <c r="C44" s="19" t="s">
        <v>374</v>
      </c>
      <c r="D44" s="19" t="s">
        <v>303</v>
      </c>
      <c r="E44" s="68">
        <v>1</v>
      </c>
      <c r="F44" s="21">
        <v>1</v>
      </c>
      <c r="G44" s="21">
        <v>1</v>
      </c>
      <c r="H44" s="21">
        <v>0</v>
      </c>
      <c r="I44" s="20">
        <v>3</v>
      </c>
      <c r="J44" s="20">
        <v>3</v>
      </c>
      <c r="K44" s="20">
        <v>3</v>
      </c>
      <c r="L44" s="20">
        <v>0</v>
      </c>
      <c r="M44" s="21">
        <v>0</v>
      </c>
      <c r="N44" s="21">
        <v>0</v>
      </c>
      <c r="O44" s="21">
        <v>0</v>
      </c>
      <c r="P44" s="20">
        <v>0</v>
      </c>
      <c r="Q44" s="20">
        <v>1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1">
        <v>1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1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2">
        <v>15</v>
      </c>
      <c r="BB44" s="10"/>
      <c r="BC44" s="89" t="e">
        <f>BA44-#REF!</f>
        <v>#REF!</v>
      </c>
      <c r="BD44" s="10"/>
    </row>
    <row r="45" spans="1:56" ht="21.95" customHeight="1" x14ac:dyDescent="0.55000000000000004">
      <c r="A45" s="18">
        <v>33</v>
      </c>
      <c r="B45" s="18" t="s">
        <v>558</v>
      </c>
      <c r="C45" s="19" t="s">
        <v>559</v>
      </c>
      <c r="D45" s="19" t="s">
        <v>303</v>
      </c>
      <c r="E45" s="68">
        <v>1</v>
      </c>
      <c r="F45" s="21">
        <v>0</v>
      </c>
      <c r="G45" s="21">
        <v>2</v>
      </c>
      <c r="H45" s="21">
        <v>1</v>
      </c>
      <c r="I45" s="20">
        <v>1</v>
      </c>
      <c r="J45" s="20">
        <v>1</v>
      </c>
      <c r="K45" s="20">
        <v>2</v>
      </c>
      <c r="L45" s="20">
        <v>0</v>
      </c>
      <c r="M45" s="21">
        <v>0</v>
      </c>
      <c r="N45" s="21">
        <v>0</v>
      </c>
      <c r="O45" s="21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1</v>
      </c>
      <c r="Z45" s="20">
        <v>0</v>
      </c>
      <c r="AA45" s="20">
        <v>0</v>
      </c>
      <c r="AB45" s="20">
        <v>0</v>
      </c>
      <c r="AC45" s="21">
        <v>1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2">
        <v>10</v>
      </c>
      <c r="BB45" s="10"/>
      <c r="BC45" s="89" t="e">
        <f>BA45-#REF!</f>
        <v>#REF!</v>
      </c>
      <c r="BD45" s="10"/>
    </row>
    <row r="46" spans="1:56" ht="21.95" customHeight="1" x14ac:dyDescent="0.55000000000000004">
      <c r="A46" s="18">
        <v>34</v>
      </c>
      <c r="B46" s="18" t="s">
        <v>375</v>
      </c>
      <c r="C46" s="19" t="s">
        <v>376</v>
      </c>
      <c r="D46" s="19" t="s">
        <v>303</v>
      </c>
      <c r="E46" s="68">
        <v>1</v>
      </c>
      <c r="F46" s="21">
        <v>0</v>
      </c>
      <c r="G46" s="21">
        <v>1</v>
      </c>
      <c r="H46" s="21">
        <v>0</v>
      </c>
      <c r="I46" s="20">
        <v>2</v>
      </c>
      <c r="J46" s="20">
        <v>1</v>
      </c>
      <c r="K46" s="20">
        <v>1</v>
      </c>
      <c r="L46" s="20">
        <v>0</v>
      </c>
      <c r="M46" s="21">
        <v>0</v>
      </c>
      <c r="N46" s="21">
        <v>0</v>
      </c>
      <c r="O46" s="21">
        <v>1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2">
        <v>7</v>
      </c>
      <c r="BB46" s="10"/>
      <c r="BC46" s="89" t="e">
        <f>BA46-#REF!</f>
        <v>#REF!</v>
      </c>
      <c r="BD46" s="10"/>
    </row>
    <row r="47" spans="1:56" ht="21.95" customHeight="1" x14ac:dyDescent="0.55000000000000004">
      <c r="A47" s="18">
        <v>35</v>
      </c>
      <c r="B47" s="18" t="s">
        <v>378</v>
      </c>
      <c r="C47" s="19" t="s">
        <v>379</v>
      </c>
      <c r="D47" s="19" t="s">
        <v>303</v>
      </c>
      <c r="E47" s="68">
        <v>1</v>
      </c>
      <c r="F47" s="21">
        <v>0</v>
      </c>
      <c r="G47" s="21">
        <v>1</v>
      </c>
      <c r="H47" s="21">
        <v>1</v>
      </c>
      <c r="I47" s="20">
        <v>0</v>
      </c>
      <c r="J47" s="20">
        <v>1</v>
      </c>
      <c r="K47" s="20">
        <v>0</v>
      </c>
      <c r="L47" s="20">
        <v>0</v>
      </c>
      <c r="M47" s="21">
        <v>0</v>
      </c>
      <c r="N47" s="21">
        <v>0</v>
      </c>
      <c r="O47" s="21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1</v>
      </c>
      <c r="AB47" s="20">
        <v>0</v>
      </c>
      <c r="AC47" s="21">
        <v>1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2">
        <v>6</v>
      </c>
      <c r="BB47" s="10"/>
      <c r="BC47" s="89" t="e">
        <f>BA47-#REF!</f>
        <v>#REF!</v>
      </c>
      <c r="BD47" s="10"/>
    </row>
    <row r="48" spans="1:56" ht="21.95" customHeight="1" x14ac:dyDescent="0.55000000000000004">
      <c r="A48" s="18">
        <v>36</v>
      </c>
      <c r="B48" s="18" t="s">
        <v>561</v>
      </c>
      <c r="C48" s="19" t="s">
        <v>562</v>
      </c>
      <c r="D48" s="19" t="s">
        <v>303</v>
      </c>
      <c r="E48" s="68">
        <v>1</v>
      </c>
      <c r="F48" s="21">
        <v>0</v>
      </c>
      <c r="G48" s="21">
        <v>1</v>
      </c>
      <c r="H48" s="21">
        <v>4</v>
      </c>
      <c r="I48" s="20">
        <v>1</v>
      </c>
      <c r="J48" s="20">
        <v>1</v>
      </c>
      <c r="K48" s="20">
        <v>2</v>
      </c>
      <c r="L48" s="20">
        <v>0</v>
      </c>
      <c r="M48" s="21">
        <v>0</v>
      </c>
      <c r="N48" s="21">
        <v>0</v>
      </c>
      <c r="O48" s="21">
        <v>1</v>
      </c>
      <c r="P48" s="20">
        <v>1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1</v>
      </c>
      <c r="Y48" s="20">
        <v>1</v>
      </c>
      <c r="Z48" s="20">
        <v>0</v>
      </c>
      <c r="AA48" s="20">
        <v>0</v>
      </c>
      <c r="AB48" s="20">
        <v>0</v>
      </c>
      <c r="AC48" s="21">
        <v>2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2">
        <v>16</v>
      </c>
      <c r="BB48" s="10"/>
      <c r="BC48" s="89" t="e">
        <f>BA48-#REF!</f>
        <v>#REF!</v>
      </c>
      <c r="BD48" s="10"/>
    </row>
    <row r="49" spans="1:56" ht="21.95" customHeight="1" x14ac:dyDescent="0.55000000000000004">
      <c r="A49" s="18">
        <v>37</v>
      </c>
      <c r="B49" s="18" t="s">
        <v>380</v>
      </c>
      <c r="C49" s="19" t="s">
        <v>381</v>
      </c>
      <c r="D49" s="19" t="s">
        <v>303</v>
      </c>
      <c r="E49" s="68">
        <v>1</v>
      </c>
      <c r="F49" s="21">
        <v>0</v>
      </c>
      <c r="G49" s="21">
        <v>0</v>
      </c>
      <c r="H49" s="21">
        <v>1</v>
      </c>
      <c r="I49" s="20">
        <v>1</v>
      </c>
      <c r="J49" s="20">
        <v>0</v>
      </c>
      <c r="K49" s="20">
        <v>0</v>
      </c>
      <c r="L49" s="20">
        <v>0</v>
      </c>
      <c r="M49" s="21">
        <v>0</v>
      </c>
      <c r="N49" s="21">
        <v>0</v>
      </c>
      <c r="O49" s="21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1">
        <v>1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2">
        <v>4</v>
      </c>
      <c r="BB49" s="10"/>
      <c r="BC49" s="89" t="e">
        <f>BA49-#REF!</f>
        <v>#REF!</v>
      </c>
      <c r="BD49" s="10"/>
    </row>
    <row r="50" spans="1:56" ht="21.95" customHeight="1" x14ac:dyDescent="0.55000000000000004">
      <c r="A50" s="18">
        <v>38</v>
      </c>
      <c r="B50" s="18" t="s">
        <v>382</v>
      </c>
      <c r="C50" s="19" t="s">
        <v>563</v>
      </c>
      <c r="D50" s="19" t="s">
        <v>303</v>
      </c>
      <c r="E50" s="68">
        <v>1</v>
      </c>
      <c r="F50" s="21">
        <v>0</v>
      </c>
      <c r="G50" s="21">
        <v>2</v>
      </c>
      <c r="H50" s="21">
        <v>0</v>
      </c>
      <c r="I50" s="20">
        <v>2</v>
      </c>
      <c r="J50" s="20">
        <v>2</v>
      </c>
      <c r="K50" s="20">
        <v>1</v>
      </c>
      <c r="L50" s="20">
        <v>0</v>
      </c>
      <c r="M50" s="21">
        <v>0</v>
      </c>
      <c r="N50" s="21">
        <v>0</v>
      </c>
      <c r="O50" s="21">
        <v>1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1">
        <v>3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2">
        <v>12</v>
      </c>
      <c r="BB50" s="10"/>
      <c r="BC50" s="89" t="e">
        <f>BA50-#REF!</f>
        <v>#REF!</v>
      </c>
      <c r="BD50" s="10"/>
    </row>
    <row r="51" spans="1:56" ht="21.95" customHeight="1" x14ac:dyDescent="0.55000000000000004">
      <c r="A51" s="18">
        <v>39</v>
      </c>
      <c r="B51" s="18" t="s">
        <v>383</v>
      </c>
      <c r="C51" s="19" t="s">
        <v>384</v>
      </c>
      <c r="D51" s="19" t="s">
        <v>303</v>
      </c>
      <c r="E51" s="68">
        <v>1</v>
      </c>
      <c r="F51" s="21">
        <v>0</v>
      </c>
      <c r="G51" s="21">
        <v>2</v>
      </c>
      <c r="H51" s="21">
        <v>1</v>
      </c>
      <c r="I51" s="20">
        <v>2</v>
      </c>
      <c r="J51" s="20">
        <v>1</v>
      </c>
      <c r="K51" s="20">
        <v>1</v>
      </c>
      <c r="L51" s="20">
        <v>0</v>
      </c>
      <c r="M51" s="21">
        <v>0</v>
      </c>
      <c r="N51" s="21">
        <v>0</v>
      </c>
      <c r="O51" s="21">
        <v>1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1">
        <v>1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2">
        <v>10</v>
      </c>
      <c r="BB51" s="10"/>
      <c r="BC51" s="89" t="e">
        <f>BA51-#REF!</f>
        <v>#REF!</v>
      </c>
      <c r="BD51" s="10"/>
    </row>
    <row r="52" spans="1:56" ht="21.95" customHeight="1" x14ac:dyDescent="0.55000000000000004">
      <c r="A52" s="18">
        <v>40</v>
      </c>
      <c r="B52" s="18" t="s">
        <v>386</v>
      </c>
      <c r="C52" s="19" t="s">
        <v>387</v>
      </c>
      <c r="D52" s="19" t="s">
        <v>303</v>
      </c>
      <c r="E52" s="68">
        <v>1</v>
      </c>
      <c r="F52" s="21">
        <v>0</v>
      </c>
      <c r="G52" s="21">
        <v>1</v>
      </c>
      <c r="H52" s="21">
        <v>0</v>
      </c>
      <c r="I52" s="20">
        <v>5</v>
      </c>
      <c r="J52" s="20">
        <v>3</v>
      </c>
      <c r="K52" s="20">
        <v>2</v>
      </c>
      <c r="L52" s="20">
        <v>0</v>
      </c>
      <c r="M52" s="21">
        <v>0</v>
      </c>
      <c r="N52" s="21">
        <v>0</v>
      </c>
      <c r="O52" s="21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1">
        <v>1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2">
        <v>14</v>
      </c>
      <c r="BB52" s="10"/>
      <c r="BC52" s="89" t="e">
        <f>BA52-#REF!</f>
        <v>#REF!</v>
      </c>
      <c r="BD52" s="10"/>
    </row>
    <row r="53" spans="1:56" ht="21.95" customHeight="1" x14ac:dyDescent="0.55000000000000004">
      <c r="A53" s="18">
        <v>41</v>
      </c>
      <c r="B53" s="18" t="s">
        <v>389</v>
      </c>
      <c r="C53" s="19" t="s">
        <v>390</v>
      </c>
      <c r="D53" s="19" t="s">
        <v>303</v>
      </c>
      <c r="E53" s="68">
        <v>1</v>
      </c>
      <c r="F53" s="21">
        <v>0</v>
      </c>
      <c r="G53" s="21">
        <v>0</v>
      </c>
      <c r="H53" s="21">
        <v>2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  <c r="N53" s="21">
        <v>0</v>
      </c>
      <c r="O53" s="21">
        <v>0</v>
      </c>
      <c r="P53" s="20">
        <v>1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2">
        <v>4</v>
      </c>
      <c r="BB53" s="10"/>
      <c r="BC53" s="89" t="e">
        <f>BA53-#REF!</f>
        <v>#REF!</v>
      </c>
      <c r="BD53" s="10"/>
    </row>
    <row r="54" spans="1:56" ht="21.95" customHeight="1" x14ac:dyDescent="0.55000000000000004">
      <c r="A54" s="18">
        <v>42</v>
      </c>
      <c r="B54" s="18" t="s">
        <v>391</v>
      </c>
      <c r="C54" s="19" t="s">
        <v>392</v>
      </c>
      <c r="D54" s="19" t="s">
        <v>303</v>
      </c>
      <c r="E54" s="68">
        <v>1</v>
      </c>
      <c r="F54" s="21">
        <v>1</v>
      </c>
      <c r="G54" s="21">
        <v>3</v>
      </c>
      <c r="H54" s="21">
        <v>0</v>
      </c>
      <c r="I54" s="20">
        <v>2</v>
      </c>
      <c r="J54" s="20">
        <v>2</v>
      </c>
      <c r="K54" s="20">
        <v>1</v>
      </c>
      <c r="L54" s="20">
        <v>0</v>
      </c>
      <c r="M54" s="21">
        <v>0</v>
      </c>
      <c r="N54" s="21">
        <v>0</v>
      </c>
      <c r="O54" s="21">
        <v>1</v>
      </c>
      <c r="P54" s="20">
        <v>0</v>
      </c>
      <c r="Q54" s="20">
        <v>0</v>
      </c>
      <c r="R54" s="20">
        <v>1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1">
        <v>2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1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1</v>
      </c>
      <c r="BA54" s="22">
        <v>16</v>
      </c>
      <c r="BB54" s="10"/>
      <c r="BC54" s="89" t="e">
        <f>BA54-#REF!</f>
        <v>#REF!</v>
      </c>
      <c r="BD54" s="10"/>
    </row>
    <row r="55" spans="1:56" ht="21.95" customHeight="1" x14ac:dyDescent="0.55000000000000004">
      <c r="A55" s="18">
        <v>43</v>
      </c>
      <c r="B55" s="18" t="s">
        <v>393</v>
      </c>
      <c r="C55" s="19" t="s">
        <v>394</v>
      </c>
      <c r="D55" s="19" t="s">
        <v>303</v>
      </c>
      <c r="E55" s="68">
        <v>1</v>
      </c>
      <c r="F55" s="21">
        <v>0</v>
      </c>
      <c r="G55" s="21">
        <v>1</v>
      </c>
      <c r="H55" s="21">
        <v>0</v>
      </c>
      <c r="I55" s="20">
        <v>1</v>
      </c>
      <c r="J55" s="20">
        <v>1</v>
      </c>
      <c r="K55" s="20">
        <v>1</v>
      </c>
      <c r="L55" s="20">
        <v>0</v>
      </c>
      <c r="M55" s="21">
        <v>0</v>
      </c>
      <c r="N55" s="21">
        <v>0</v>
      </c>
      <c r="O55" s="21">
        <v>1</v>
      </c>
      <c r="P55" s="20">
        <v>1</v>
      </c>
      <c r="Q55" s="20">
        <v>1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1">
        <v>1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2">
        <v>9</v>
      </c>
      <c r="BB55" s="10"/>
      <c r="BC55" s="89" t="e">
        <f>BA55-#REF!</f>
        <v>#REF!</v>
      </c>
      <c r="BD55" s="10"/>
    </row>
    <row r="56" spans="1:56" ht="21.95" customHeight="1" x14ac:dyDescent="0.55000000000000004">
      <c r="A56" s="18">
        <v>44</v>
      </c>
      <c r="B56" s="18" t="s">
        <v>564</v>
      </c>
      <c r="C56" s="19" t="s">
        <v>565</v>
      </c>
      <c r="D56" s="19" t="s">
        <v>303</v>
      </c>
      <c r="E56" s="68">
        <v>1</v>
      </c>
      <c r="F56" s="21">
        <v>2</v>
      </c>
      <c r="G56" s="21">
        <v>8</v>
      </c>
      <c r="H56" s="21">
        <v>0</v>
      </c>
      <c r="I56" s="20">
        <v>7</v>
      </c>
      <c r="J56" s="20">
        <v>5</v>
      </c>
      <c r="K56" s="20">
        <v>3</v>
      </c>
      <c r="L56" s="20">
        <v>0</v>
      </c>
      <c r="M56" s="21">
        <v>0</v>
      </c>
      <c r="N56" s="21">
        <v>0</v>
      </c>
      <c r="O56" s="21">
        <v>1</v>
      </c>
      <c r="P56" s="20">
        <v>0</v>
      </c>
      <c r="Q56" s="20">
        <v>1</v>
      </c>
      <c r="R56" s="20">
        <v>1</v>
      </c>
      <c r="S56" s="20">
        <v>0</v>
      </c>
      <c r="T56" s="20">
        <v>0</v>
      </c>
      <c r="U56" s="20">
        <v>0</v>
      </c>
      <c r="V56" s="20">
        <v>1</v>
      </c>
      <c r="W56" s="20">
        <v>0</v>
      </c>
      <c r="X56" s="20">
        <v>0</v>
      </c>
      <c r="Y56" s="20">
        <v>1</v>
      </c>
      <c r="Z56" s="20">
        <v>0</v>
      </c>
      <c r="AA56" s="20">
        <v>0</v>
      </c>
      <c r="AB56" s="20">
        <v>0</v>
      </c>
      <c r="AC56" s="21">
        <v>5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1</v>
      </c>
      <c r="AX56" s="21">
        <v>0</v>
      </c>
      <c r="AY56" s="21">
        <v>0</v>
      </c>
      <c r="AZ56" s="21">
        <v>1</v>
      </c>
      <c r="BA56" s="22">
        <v>38</v>
      </c>
      <c r="BB56" s="10"/>
      <c r="BC56" s="89" t="e">
        <f>BA56-#REF!</f>
        <v>#REF!</v>
      </c>
      <c r="BD56" s="10"/>
    </row>
    <row r="57" spans="1:56" ht="21.95" customHeight="1" x14ac:dyDescent="0.55000000000000004">
      <c r="A57" s="18">
        <v>45</v>
      </c>
      <c r="B57" s="18" t="s">
        <v>395</v>
      </c>
      <c r="C57" s="19" t="s">
        <v>396</v>
      </c>
      <c r="D57" s="19" t="s">
        <v>303</v>
      </c>
      <c r="E57" s="68">
        <v>1</v>
      </c>
      <c r="F57" s="21">
        <v>0</v>
      </c>
      <c r="G57" s="21">
        <v>2</v>
      </c>
      <c r="H57" s="21">
        <v>0</v>
      </c>
      <c r="I57" s="20">
        <v>2</v>
      </c>
      <c r="J57" s="20">
        <v>2</v>
      </c>
      <c r="K57" s="20">
        <v>2</v>
      </c>
      <c r="L57" s="20">
        <v>0</v>
      </c>
      <c r="M57" s="21">
        <v>0</v>
      </c>
      <c r="N57" s="21">
        <v>0</v>
      </c>
      <c r="O57" s="21">
        <v>0</v>
      </c>
      <c r="P57" s="20">
        <v>0</v>
      </c>
      <c r="Q57" s="20">
        <v>1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1</v>
      </c>
      <c r="BA57" s="22">
        <v>11</v>
      </c>
      <c r="BB57" s="10"/>
      <c r="BC57" s="89" t="e">
        <f>BA57-#REF!</f>
        <v>#REF!</v>
      </c>
      <c r="BD57" s="10"/>
    </row>
    <row r="58" spans="1:56" ht="21.95" customHeight="1" x14ac:dyDescent="0.55000000000000004">
      <c r="A58" s="18">
        <v>46</v>
      </c>
      <c r="B58" s="18" t="s">
        <v>397</v>
      </c>
      <c r="C58" s="19" t="s">
        <v>398</v>
      </c>
      <c r="D58" s="19" t="s">
        <v>303</v>
      </c>
      <c r="E58" s="68">
        <v>1</v>
      </c>
      <c r="F58" s="21">
        <v>0</v>
      </c>
      <c r="G58" s="21">
        <v>3</v>
      </c>
      <c r="H58" s="21">
        <v>1</v>
      </c>
      <c r="I58" s="20">
        <v>3</v>
      </c>
      <c r="J58" s="20">
        <v>0</v>
      </c>
      <c r="K58" s="20">
        <v>1</v>
      </c>
      <c r="L58" s="20">
        <v>0</v>
      </c>
      <c r="M58" s="21">
        <v>0</v>
      </c>
      <c r="N58" s="21">
        <v>0</v>
      </c>
      <c r="O58" s="21">
        <v>0</v>
      </c>
      <c r="P58" s="20">
        <v>2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1">
        <v>1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2">
        <v>12</v>
      </c>
      <c r="BB58" s="10"/>
      <c r="BC58" s="89" t="e">
        <f>BA58-#REF!</f>
        <v>#REF!</v>
      </c>
      <c r="BD58" s="10"/>
    </row>
    <row r="59" spans="1:56" ht="21.95" customHeight="1" x14ac:dyDescent="0.55000000000000004">
      <c r="A59" s="18">
        <v>47</v>
      </c>
      <c r="B59" s="18" t="s">
        <v>566</v>
      </c>
      <c r="C59" s="19" t="s">
        <v>590</v>
      </c>
      <c r="D59" s="19" t="s">
        <v>303</v>
      </c>
      <c r="E59" s="68">
        <v>1</v>
      </c>
      <c r="F59" s="21">
        <v>1</v>
      </c>
      <c r="G59" s="21">
        <v>4</v>
      </c>
      <c r="H59" s="21">
        <v>0</v>
      </c>
      <c r="I59" s="20">
        <v>5</v>
      </c>
      <c r="J59" s="20">
        <v>3</v>
      </c>
      <c r="K59" s="20">
        <v>1</v>
      </c>
      <c r="L59" s="20">
        <v>0</v>
      </c>
      <c r="M59" s="21">
        <v>0</v>
      </c>
      <c r="N59" s="21">
        <v>0</v>
      </c>
      <c r="O59" s="21">
        <v>1</v>
      </c>
      <c r="P59" s="20">
        <v>0</v>
      </c>
      <c r="Q59" s="20">
        <v>0</v>
      </c>
      <c r="R59" s="20">
        <v>1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1</v>
      </c>
      <c r="Z59" s="20">
        <v>0</v>
      </c>
      <c r="AA59" s="20">
        <v>0</v>
      </c>
      <c r="AB59" s="20">
        <v>0</v>
      </c>
      <c r="AC59" s="21">
        <v>2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2">
        <v>20</v>
      </c>
      <c r="BB59" s="10"/>
      <c r="BC59" s="89" t="e">
        <f>BA59-#REF!</f>
        <v>#REF!</v>
      </c>
      <c r="BD59" s="10"/>
    </row>
    <row r="60" spans="1:56" ht="21.95" customHeight="1" x14ac:dyDescent="0.55000000000000004">
      <c r="A60" s="18">
        <v>48</v>
      </c>
      <c r="B60" s="18" t="s">
        <v>400</v>
      </c>
      <c r="C60" s="19" t="s">
        <v>401</v>
      </c>
      <c r="D60" s="19" t="s">
        <v>303</v>
      </c>
      <c r="E60" s="68">
        <v>1</v>
      </c>
      <c r="F60" s="21">
        <v>0</v>
      </c>
      <c r="G60" s="21">
        <v>1</v>
      </c>
      <c r="H60" s="21">
        <v>1</v>
      </c>
      <c r="I60" s="20">
        <v>2</v>
      </c>
      <c r="J60" s="20">
        <v>2</v>
      </c>
      <c r="K60" s="20">
        <v>2</v>
      </c>
      <c r="L60" s="20">
        <v>0</v>
      </c>
      <c r="M60" s="21">
        <v>0</v>
      </c>
      <c r="N60" s="21">
        <v>0</v>
      </c>
      <c r="O60" s="21">
        <v>2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1">
        <v>1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1</v>
      </c>
      <c r="AW60" s="21">
        <v>0</v>
      </c>
      <c r="AX60" s="21">
        <v>0</v>
      </c>
      <c r="AY60" s="21">
        <v>0</v>
      </c>
      <c r="AZ60" s="21">
        <v>0</v>
      </c>
      <c r="BA60" s="22">
        <v>13</v>
      </c>
      <c r="BB60" s="10"/>
      <c r="BC60" s="89" t="e">
        <f>BA60-#REF!</f>
        <v>#REF!</v>
      </c>
      <c r="BD60" s="10"/>
    </row>
    <row r="61" spans="1:56" ht="21.95" customHeight="1" x14ac:dyDescent="0.55000000000000004">
      <c r="A61" s="18">
        <v>49</v>
      </c>
      <c r="B61" s="18" t="s">
        <v>402</v>
      </c>
      <c r="C61" s="19" t="s">
        <v>403</v>
      </c>
      <c r="D61" s="19" t="s">
        <v>303</v>
      </c>
      <c r="E61" s="68">
        <v>1</v>
      </c>
      <c r="F61" s="21">
        <v>0</v>
      </c>
      <c r="G61" s="21">
        <v>0</v>
      </c>
      <c r="H61" s="21">
        <v>0</v>
      </c>
      <c r="I61" s="20">
        <v>1</v>
      </c>
      <c r="J61" s="20">
        <v>0</v>
      </c>
      <c r="K61" s="20">
        <v>0</v>
      </c>
      <c r="L61" s="20">
        <v>0</v>
      </c>
      <c r="M61" s="21">
        <v>0</v>
      </c>
      <c r="N61" s="21">
        <v>0</v>
      </c>
      <c r="O61" s="21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2">
        <v>2</v>
      </c>
      <c r="BB61" s="10"/>
      <c r="BC61" s="89" t="e">
        <f>BA61-#REF!</f>
        <v>#REF!</v>
      </c>
      <c r="BD61" s="10"/>
    </row>
    <row r="62" spans="1:56" ht="21.95" customHeight="1" x14ac:dyDescent="0.55000000000000004">
      <c r="A62" s="18">
        <v>50</v>
      </c>
      <c r="B62" s="18" t="s">
        <v>404</v>
      </c>
      <c r="C62" s="19" t="s">
        <v>405</v>
      </c>
      <c r="D62" s="19" t="s">
        <v>303</v>
      </c>
      <c r="E62" s="68">
        <v>1</v>
      </c>
      <c r="F62" s="21">
        <v>0</v>
      </c>
      <c r="G62" s="21">
        <v>1</v>
      </c>
      <c r="H62" s="21">
        <v>1</v>
      </c>
      <c r="I62" s="20">
        <v>0</v>
      </c>
      <c r="J62" s="20">
        <v>1</v>
      </c>
      <c r="K62" s="20">
        <v>0</v>
      </c>
      <c r="L62" s="20">
        <v>0</v>
      </c>
      <c r="M62" s="21">
        <v>0</v>
      </c>
      <c r="N62" s="21">
        <v>0</v>
      </c>
      <c r="O62" s="21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1">
        <v>1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2">
        <v>5</v>
      </c>
      <c r="BB62" s="10"/>
      <c r="BC62" s="89" t="e">
        <f>BA62-#REF!</f>
        <v>#REF!</v>
      </c>
      <c r="BD62" s="10"/>
    </row>
    <row r="63" spans="1:56" ht="21.95" customHeight="1" x14ac:dyDescent="0.55000000000000004">
      <c r="A63" s="18">
        <v>51</v>
      </c>
      <c r="B63" s="18" t="s">
        <v>406</v>
      </c>
      <c r="C63" s="19" t="s">
        <v>407</v>
      </c>
      <c r="D63" s="19" t="s">
        <v>303</v>
      </c>
      <c r="E63" s="68">
        <v>1</v>
      </c>
      <c r="F63" s="21">
        <v>0</v>
      </c>
      <c r="G63" s="21">
        <v>1</v>
      </c>
      <c r="H63" s="21">
        <v>0</v>
      </c>
      <c r="I63" s="20">
        <v>1</v>
      </c>
      <c r="J63" s="20">
        <v>1</v>
      </c>
      <c r="K63" s="20">
        <v>1</v>
      </c>
      <c r="L63" s="20">
        <v>0</v>
      </c>
      <c r="M63" s="21">
        <v>0</v>
      </c>
      <c r="N63" s="21">
        <v>0</v>
      </c>
      <c r="O63" s="21">
        <v>1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1">
        <v>1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2">
        <v>7</v>
      </c>
      <c r="BB63" s="10"/>
      <c r="BC63" s="89" t="e">
        <f>BA63-#REF!</f>
        <v>#REF!</v>
      </c>
      <c r="BD63" s="10"/>
    </row>
    <row r="64" spans="1:56" ht="21.95" customHeight="1" x14ac:dyDescent="0.55000000000000004">
      <c r="A64" s="18">
        <v>52</v>
      </c>
      <c r="B64" s="18" t="s">
        <v>408</v>
      </c>
      <c r="C64" s="19" t="s">
        <v>409</v>
      </c>
      <c r="D64" s="19" t="s">
        <v>303</v>
      </c>
      <c r="E64" s="68">
        <v>1</v>
      </c>
      <c r="F64" s="21">
        <v>0</v>
      </c>
      <c r="G64" s="21">
        <v>0</v>
      </c>
      <c r="H64" s="21">
        <v>2</v>
      </c>
      <c r="I64" s="20">
        <v>1</v>
      </c>
      <c r="J64" s="20">
        <v>1</v>
      </c>
      <c r="K64" s="20">
        <v>1</v>
      </c>
      <c r="L64" s="20">
        <v>0</v>
      </c>
      <c r="M64" s="21">
        <v>1</v>
      </c>
      <c r="N64" s="21">
        <v>0</v>
      </c>
      <c r="O64" s="21">
        <v>1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1">
        <v>1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1">
        <v>0</v>
      </c>
      <c r="AV64" s="21">
        <v>1</v>
      </c>
      <c r="AW64" s="21">
        <v>0</v>
      </c>
      <c r="AX64" s="21">
        <v>0</v>
      </c>
      <c r="AY64" s="21">
        <v>0</v>
      </c>
      <c r="AZ64" s="21">
        <v>0</v>
      </c>
      <c r="BA64" s="22">
        <v>10</v>
      </c>
      <c r="BB64" s="10"/>
      <c r="BC64" s="89" t="e">
        <f>BA64-#REF!</f>
        <v>#REF!</v>
      </c>
      <c r="BD64" s="10"/>
    </row>
    <row r="65" spans="1:56" ht="21.95" customHeight="1" x14ac:dyDescent="0.55000000000000004">
      <c r="A65" s="18">
        <v>53</v>
      </c>
      <c r="B65" s="18" t="s">
        <v>306</v>
      </c>
      <c r="C65" s="19" t="s">
        <v>410</v>
      </c>
      <c r="D65" s="19" t="s">
        <v>303</v>
      </c>
      <c r="E65" s="68">
        <v>0</v>
      </c>
      <c r="F65" s="21">
        <v>0</v>
      </c>
      <c r="G65" s="21">
        <v>0</v>
      </c>
      <c r="H65" s="21">
        <v>1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  <c r="N65" s="21">
        <v>0</v>
      </c>
      <c r="O65" s="21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1</v>
      </c>
      <c r="AY65" s="21">
        <v>0</v>
      </c>
      <c r="AZ65" s="21">
        <v>0</v>
      </c>
      <c r="BA65" s="22">
        <v>2</v>
      </c>
      <c r="BB65" s="10"/>
      <c r="BC65" s="89" t="e">
        <f>BA65-#REF!</f>
        <v>#REF!</v>
      </c>
      <c r="BD65" s="10"/>
    </row>
    <row r="66" spans="1:56" ht="21.95" customHeight="1" x14ac:dyDescent="0.55000000000000004">
      <c r="A66" s="18">
        <v>54</v>
      </c>
      <c r="B66" s="18" t="s">
        <v>567</v>
      </c>
      <c r="C66" s="19" t="s">
        <v>568</v>
      </c>
      <c r="D66" s="19" t="s">
        <v>303</v>
      </c>
      <c r="E66" s="68">
        <v>1</v>
      </c>
      <c r="F66" s="21">
        <v>1</v>
      </c>
      <c r="G66" s="21">
        <v>2</v>
      </c>
      <c r="H66" s="21">
        <v>2</v>
      </c>
      <c r="I66" s="20">
        <v>4</v>
      </c>
      <c r="J66" s="20">
        <v>3</v>
      </c>
      <c r="K66" s="20">
        <v>3</v>
      </c>
      <c r="L66" s="20">
        <v>0</v>
      </c>
      <c r="M66" s="21">
        <v>0</v>
      </c>
      <c r="N66" s="21">
        <v>0</v>
      </c>
      <c r="O66" s="21">
        <v>1</v>
      </c>
      <c r="P66" s="20">
        <v>0</v>
      </c>
      <c r="Q66" s="20">
        <v>1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1</v>
      </c>
      <c r="Z66" s="20">
        <v>0</v>
      </c>
      <c r="AA66" s="20">
        <v>0</v>
      </c>
      <c r="AB66" s="20">
        <v>0</v>
      </c>
      <c r="AC66" s="21">
        <v>3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2">
        <v>22</v>
      </c>
      <c r="BB66" s="10"/>
      <c r="BC66" s="89" t="e">
        <f>BA66-#REF!</f>
        <v>#REF!</v>
      </c>
      <c r="BD66" s="10"/>
    </row>
    <row r="67" spans="1:56" ht="21.95" customHeight="1" x14ac:dyDescent="0.55000000000000004">
      <c r="A67" s="18">
        <v>55</v>
      </c>
      <c r="B67" s="18" t="s">
        <v>411</v>
      </c>
      <c r="C67" s="19" t="s">
        <v>412</v>
      </c>
      <c r="D67" s="19" t="s">
        <v>303</v>
      </c>
      <c r="E67" s="68">
        <v>1</v>
      </c>
      <c r="F67" s="21">
        <v>0</v>
      </c>
      <c r="G67" s="21">
        <v>1</v>
      </c>
      <c r="H67" s="21">
        <v>1</v>
      </c>
      <c r="I67" s="20">
        <v>1</v>
      </c>
      <c r="J67" s="20">
        <v>1</v>
      </c>
      <c r="K67" s="20">
        <v>1</v>
      </c>
      <c r="L67" s="20">
        <v>0</v>
      </c>
      <c r="M67" s="21">
        <v>0</v>
      </c>
      <c r="N67" s="21">
        <v>0</v>
      </c>
      <c r="O67" s="21">
        <v>1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1</v>
      </c>
      <c r="Z67" s="20">
        <v>0</v>
      </c>
      <c r="AA67" s="20">
        <v>0</v>
      </c>
      <c r="AB67" s="20">
        <v>0</v>
      </c>
      <c r="AC67" s="21">
        <v>2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1</v>
      </c>
      <c r="BA67" s="22">
        <v>11</v>
      </c>
      <c r="BB67" s="10"/>
      <c r="BC67" s="89" t="e">
        <f>BA67-#REF!</f>
        <v>#REF!</v>
      </c>
      <c r="BD67" s="10"/>
    </row>
    <row r="68" spans="1:56" ht="21.95" customHeight="1" x14ac:dyDescent="0.55000000000000004">
      <c r="A68" s="18">
        <v>56</v>
      </c>
      <c r="B68" s="18" t="s">
        <v>414</v>
      </c>
      <c r="C68" s="19" t="s">
        <v>415</v>
      </c>
      <c r="D68" s="19" t="s">
        <v>303</v>
      </c>
      <c r="E68" s="68">
        <v>1</v>
      </c>
      <c r="F68" s="21">
        <v>0</v>
      </c>
      <c r="G68" s="21">
        <v>1</v>
      </c>
      <c r="H68" s="21">
        <v>0</v>
      </c>
      <c r="I68" s="20">
        <v>3</v>
      </c>
      <c r="J68" s="20">
        <v>1</v>
      </c>
      <c r="K68" s="20">
        <v>2</v>
      </c>
      <c r="L68" s="20">
        <v>0</v>
      </c>
      <c r="M68" s="21">
        <v>0</v>
      </c>
      <c r="N68" s="21">
        <v>0</v>
      </c>
      <c r="O68" s="21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1">
        <v>2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1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2">
        <v>11</v>
      </c>
      <c r="BB68" s="10"/>
      <c r="BC68" s="89" t="e">
        <f>BA68-#REF!</f>
        <v>#REF!</v>
      </c>
      <c r="BD68" s="10"/>
    </row>
    <row r="69" spans="1:56" ht="21.95" customHeight="1" x14ac:dyDescent="0.55000000000000004">
      <c r="A69" s="18">
        <v>57</v>
      </c>
      <c r="B69" s="18" t="s">
        <v>417</v>
      </c>
      <c r="C69" s="19" t="s">
        <v>418</v>
      </c>
      <c r="D69" s="19" t="s">
        <v>303</v>
      </c>
      <c r="E69" s="68">
        <v>1</v>
      </c>
      <c r="F69" s="21">
        <v>0</v>
      </c>
      <c r="G69" s="21">
        <v>1</v>
      </c>
      <c r="H69" s="21">
        <v>0</v>
      </c>
      <c r="I69" s="20">
        <v>1</v>
      </c>
      <c r="J69" s="20">
        <v>1</v>
      </c>
      <c r="K69" s="20">
        <v>0</v>
      </c>
      <c r="L69" s="20">
        <v>0</v>
      </c>
      <c r="M69" s="21">
        <v>0</v>
      </c>
      <c r="N69" s="21">
        <v>0</v>
      </c>
      <c r="O69" s="21">
        <v>1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1">
        <v>1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2">
        <v>6</v>
      </c>
      <c r="BB69" s="10"/>
      <c r="BC69" s="89" t="e">
        <f>BA69-#REF!</f>
        <v>#REF!</v>
      </c>
      <c r="BD69" s="10"/>
    </row>
    <row r="70" spans="1:56" ht="21.95" customHeight="1" x14ac:dyDescent="0.55000000000000004">
      <c r="A70" s="18">
        <v>58</v>
      </c>
      <c r="B70" s="18" t="s">
        <v>569</v>
      </c>
      <c r="C70" s="19" t="s">
        <v>570</v>
      </c>
      <c r="D70" s="19" t="s">
        <v>303</v>
      </c>
      <c r="E70" s="68">
        <v>1</v>
      </c>
      <c r="F70" s="21">
        <v>0</v>
      </c>
      <c r="G70" s="21">
        <v>1</v>
      </c>
      <c r="H70" s="21">
        <v>0</v>
      </c>
      <c r="I70" s="20">
        <v>1</v>
      </c>
      <c r="J70" s="20">
        <v>0</v>
      </c>
      <c r="K70" s="20">
        <v>0</v>
      </c>
      <c r="L70" s="20">
        <v>0</v>
      </c>
      <c r="M70" s="21">
        <v>0</v>
      </c>
      <c r="N70" s="21">
        <v>0</v>
      </c>
      <c r="O70" s="21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2">
        <v>3</v>
      </c>
      <c r="BB70" s="10"/>
      <c r="BC70" s="89" t="e">
        <f>BA70-#REF!</f>
        <v>#REF!</v>
      </c>
      <c r="BD70" s="10"/>
    </row>
    <row r="71" spans="1:56" ht="21.95" customHeight="1" x14ac:dyDescent="0.55000000000000004">
      <c r="A71" s="18">
        <v>59</v>
      </c>
      <c r="B71" s="18" t="s">
        <v>419</v>
      </c>
      <c r="C71" s="19" t="s">
        <v>420</v>
      </c>
      <c r="D71" s="19" t="s">
        <v>303</v>
      </c>
      <c r="E71" s="68">
        <v>1</v>
      </c>
      <c r="F71" s="21">
        <v>0</v>
      </c>
      <c r="G71" s="21">
        <v>2</v>
      </c>
      <c r="H71" s="21">
        <v>1</v>
      </c>
      <c r="I71" s="20">
        <v>2</v>
      </c>
      <c r="J71" s="20">
        <v>1</v>
      </c>
      <c r="K71" s="20">
        <v>1</v>
      </c>
      <c r="L71" s="20">
        <v>0</v>
      </c>
      <c r="M71" s="21">
        <v>0</v>
      </c>
      <c r="N71" s="21">
        <v>0</v>
      </c>
      <c r="O71" s="21">
        <v>0</v>
      </c>
      <c r="P71" s="20">
        <v>0</v>
      </c>
      <c r="Q71" s="20">
        <v>1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1">
        <v>1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1</v>
      </c>
      <c r="BA71" s="22">
        <v>11</v>
      </c>
      <c r="BB71" s="10"/>
      <c r="BC71" s="89" t="e">
        <f>BA71-#REF!</f>
        <v>#REF!</v>
      </c>
      <c r="BD71" s="10"/>
    </row>
    <row r="72" spans="1:56" ht="21.95" customHeight="1" x14ac:dyDescent="0.55000000000000004">
      <c r="A72" s="18">
        <v>60</v>
      </c>
      <c r="B72" s="18" t="s">
        <v>421</v>
      </c>
      <c r="C72" s="19" t="s">
        <v>422</v>
      </c>
      <c r="D72" s="19" t="s">
        <v>303</v>
      </c>
      <c r="E72" s="68">
        <v>1</v>
      </c>
      <c r="F72" s="21">
        <v>0</v>
      </c>
      <c r="G72" s="21">
        <v>1</v>
      </c>
      <c r="H72" s="21">
        <v>0</v>
      </c>
      <c r="I72" s="20">
        <v>2</v>
      </c>
      <c r="J72" s="20">
        <v>2</v>
      </c>
      <c r="K72" s="20">
        <v>1</v>
      </c>
      <c r="L72" s="20">
        <v>0</v>
      </c>
      <c r="M72" s="21">
        <v>0</v>
      </c>
      <c r="N72" s="21">
        <v>0</v>
      </c>
      <c r="O72" s="21">
        <v>2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1">
        <v>1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1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  <c r="AY72" s="21">
        <v>0</v>
      </c>
      <c r="AZ72" s="21">
        <v>1</v>
      </c>
      <c r="BA72" s="22">
        <v>12</v>
      </c>
      <c r="BB72" s="10"/>
      <c r="BC72" s="89" t="e">
        <f>BA72-#REF!</f>
        <v>#REF!</v>
      </c>
      <c r="BD72" s="10"/>
    </row>
    <row r="73" spans="1:56" ht="21.95" customHeight="1" x14ac:dyDescent="0.55000000000000004">
      <c r="A73" s="18">
        <v>61</v>
      </c>
      <c r="B73" s="18" t="s">
        <v>424</v>
      </c>
      <c r="C73" s="19" t="s">
        <v>425</v>
      </c>
      <c r="D73" s="19" t="s">
        <v>303</v>
      </c>
      <c r="E73" s="68">
        <v>0</v>
      </c>
      <c r="F73" s="21">
        <v>0</v>
      </c>
      <c r="G73" s="21">
        <v>3</v>
      </c>
      <c r="H73" s="21">
        <v>0</v>
      </c>
      <c r="I73" s="20">
        <v>6</v>
      </c>
      <c r="J73" s="20">
        <v>3</v>
      </c>
      <c r="K73" s="20">
        <v>2</v>
      </c>
      <c r="L73" s="20">
        <v>0</v>
      </c>
      <c r="M73" s="21">
        <v>0</v>
      </c>
      <c r="N73" s="21">
        <v>0</v>
      </c>
      <c r="O73" s="21">
        <v>2</v>
      </c>
      <c r="P73" s="20">
        <v>0</v>
      </c>
      <c r="Q73" s="20">
        <v>1</v>
      </c>
      <c r="R73" s="20">
        <v>0</v>
      </c>
      <c r="S73" s="20">
        <v>0</v>
      </c>
      <c r="T73" s="20">
        <v>1</v>
      </c>
      <c r="U73" s="20">
        <v>0</v>
      </c>
      <c r="V73" s="20">
        <v>0</v>
      </c>
      <c r="W73" s="20">
        <v>0</v>
      </c>
      <c r="X73" s="20">
        <v>0</v>
      </c>
      <c r="Y73" s="20">
        <v>1</v>
      </c>
      <c r="Z73" s="20">
        <v>0</v>
      </c>
      <c r="AA73" s="20">
        <v>0</v>
      </c>
      <c r="AB73" s="20">
        <v>0</v>
      </c>
      <c r="AC73" s="21">
        <v>3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1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1</v>
      </c>
      <c r="AW73" s="21">
        <v>0</v>
      </c>
      <c r="AX73" s="21">
        <v>0</v>
      </c>
      <c r="AY73" s="21">
        <v>0</v>
      </c>
      <c r="AZ73" s="21">
        <v>1</v>
      </c>
      <c r="BA73" s="22">
        <v>25</v>
      </c>
      <c r="BB73" s="10"/>
      <c r="BC73" s="89" t="e">
        <f>BA73-#REF!</f>
        <v>#REF!</v>
      </c>
      <c r="BD73" s="10"/>
    </row>
    <row r="74" spans="1:56" ht="21.95" customHeight="1" x14ac:dyDescent="0.55000000000000004">
      <c r="A74" s="18">
        <v>62</v>
      </c>
      <c r="B74" s="18" t="s">
        <v>427</v>
      </c>
      <c r="C74" s="19" t="s">
        <v>428</v>
      </c>
      <c r="D74" s="19" t="s">
        <v>303</v>
      </c>
      <c r="E74" s="68">
        <v>1</v>
      </c>
      <c r="F74" s="21">
        <v>0</v>
      </c>
      <c r="G74" s="21">
        <v>1</v>
      </c>
      <c r="H74" s="21">
        <v>0</v>
      </c>
      <c r="I74" s="20">
        <v>1</v>
      </c>
      <c r="J74" s="20">
        <v>1</v>
      </c>
      <c r="K74" s="20">
        <v>1</v>
      </c>
      <c r="L74" s="20">
        <v>0</v>
      </c>
      <c r="M74" s="21">
        <v>0</v>
      </c>
      <c r="N74" s="21">
        <v>0</v>
      </c>
      <c r="O74" s="21">
        <v>0</v>
      </c>
      <c r="P74" s="20">
        <v>0</v>
      </c>
      <c r="Q74" s="20">
        <v>1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1</v>
      </c>
      <c r="AB74" s="20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2">
        <v>7</v>
      </c>
      <c r="BB74" s="10"/>
      <c r="BC74" s="89" t="e">
        <f>BA74-#REF!</f>
        <v>#REF!</v>
      </c>
      <c r="BD74" s="10"/>
    </row>
    <row r="75" spans="1:56" ht="21.95" customHeight="1" x14ac:dyDescent="0.55000000000000004">
      <c r="A75" s="18">
        <v>63</v>
      </c>
      <c r="B75" s="18" t="s">
        <v>571</v>
      </c>
      <c r="C75" s="19" t="s">
        <v>572</v>
      </c>
      <c r="D75" s="19" t="s">
        <v>303</v>
      </c>
      <c r="E75" s="68">
        <v>1</v>
      </c>
      <c r="F75" s="21">
        <v>0</v>
      </c>
      <c r="G75" s="21">
        <v>1</v>
      </c>
      <c r="H75" s="21">
        <v>1</v>
      </c>
      <c r="I75" s="20">
        <v>1</v>
      </c>
      <c r="J75" s="20">
        <v>1</v>
      </c>
      <c r="K75" s="20">
        <v>1</v>
      </c>
      <c r="L75" s="20">
        <v>0</v>
      </c>
      <c r="M75" s="21">
        <v>0</v>
      </c>
      <c r="N75" s="21">
        <v>0</v>
      </c>
      <c r="O75" s="21">
        <v>1</v>
      </c>
      <c r="P75" s="20">
        <v>0</v>
      </c>
      <c r="Q75" s="20">
        <v>1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1">
        <v>1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1</v>
      </c>
      <c r="AW75" s="21">
        <v>0</v>
      </c>
      <c r="AX75" s="21">
        <v>0</v>
      </c>
      <c r="AY75" s="21">
        <v>0</v>
      </c>
      <c r="AZ75" s="21">
        <v>0</v>
      </c>
      <c r="BA75" s="22">
        <v>10</v>
      </c>
      <c r="BB75" s="10"/>
      <c r="BC75" s="89" t="e">
        <f>BA75-#REF!</f>
        <v>#REF!</v>
      </c>
      <c r="BD75" s="10"/>
    </row>
    <row r="76" spans="1:56" ht="21.95" customHeight="1" x14ac:dyDescent="0.55000000000000004">
      <c r="A76" s="18">
        <v>64</v>
      </c>
      <c r="B76" s="18" t="s">
        <v>429</v>
      </c>
      <c r="C76" s="19" t="s">
        <v>430</v>
      </c>
      <c r="D76" s="19" t="s">
        <v>303</v>
      </c>
      <c r="E76" s="68">
        <v>1</v>
      </c>
      <c r="F76" s="21">
        <v>0</v>
      </c>
      <c r="G76" s="21">
        <v>0</v>
      </c>
      <c r="H76" s="21">
        <v>1</v>
      </c>
      <c r="I76" s="20">
        <v>1</v>
      </c>
      <c r="J76" s="20">
        <v>0</v>
      </c>
      <c r="K76" s="20">
        <v>0</v>
      </c>
      <c r="L76" s="20">
        <v>0</v>
      </c>
      <c r="M76" s="21">
        <v>0</v>
      </c>
      <c r="N76" s="21">
        <v>0</v>
      </c>
      <c r="O76" s="21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1">
        <v>1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/>
      <c r="BA76" s="22">
        <v>4</v>
      </c>
      <c r="BB76" s="10"/>
      <c r="BC76" s="89" t="e">
        <f>BA76-#REF!</f>
        <v>#REF!</v>
      </c>
      <c r="BD76" s="10"/>
    </row>
    <row r="77" spans="1:56" ht="21.95" customHeight="1" x14ac:dyDescent="0.55000000000000004">
      <c r="A77" s="18">
        <v>65</v>
      </c>
      <c r="B77" s="18" t="s">
        <v>431</v>
      </c>
      <c r="C77" s="19" t="s">
        <v>432</v>
      </c>
      <c r="D77" s="19" t="s">
        <v>303</v>
      </c>
      <c r="E77" s="68">
        <v>1</v>
      </c>
      <c r="F77" s="21">
        <v>0</v>
      </c>
      <c r="G77" s="21">
        <v>1</v>
      </c>
      <c r="H77" s="21">
        <v>0</v>
      </c>
      <c r="I77" s="20">
        <v>1</v>
      </c>
      <c r="J77" s="20">
        <v>1</v>
      </c>
      <c r="K77" s="20">
        <v>0</v>
      </c>
      <c r="L77" s="20">
        <v>0</v>
      </c>
      <c r="M77" s="21">
        <v>0</v>
      </c>
      <c r="N77" s="21">
        <v>0</v>
      </c>
      <c r="O77" s="21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1">
        <v>1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2">
        <v>5</v>
      </c>
      <c r="BB77" s="10"/>
      <c r="BC77" s="89" t="e">
        <f>BA77-#REF!</f>
        <v>#REF!</v>
      </c>
      <c r="BD77" s="10"/>
    </row>
    <row r="78" spans="1:56" ht="21.95" customHeight="1" x14ac:dyDescent="0.55000000000000004">
      <c r="A78" s="18">
        <v>66</v>
      </c>
      <c r="B78" s="18" t="s">
        <v>434</v>
      </c>
      <c r="C78" s="19" t="s">
        <v>435</v>
      </c>
      <c r="D78" s="19" t="s">
        <v>303</v>
      </c>
      <c r="E78" s="68">
        <v>0</v>
      </c>
      <c r="F78" s="21">
        <v>1</v>
      </c>
      <c r="G78" s="21">
        <v>0</v>
      </c>
      <c r="H78" s="21">
        <v>1</v>
      </c>
      <c r="I78" s="20">
        <v>1</v>
      </c>
      <c r="J78" s="20">
        <v>0</v>
      </c>
      <c r="K78" s="20">
        <v>0</v>
      </c>
      <c r="L78" s="20">
        <v>0</v>
      </c>
      <c r="M78" s="21">
        <v>0</v>
      </c>
      <c r="N78" s="21">
        <v>0</v>
      </c>
      <c r="O78" s="21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1</v>
      </c>
      <c r="Z78" s="20">
        <v>0</v>
      </c>
      <c r="AA78" s="20">
        <v>0</v>
      </c>
      <c r="AB78" s="20">
        <v>0</v>
      </c>
      <c r="AC78" s="21">
        <v>1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2">
        <v>5</v>
      </c>
      <c r="BB78" s="10"/>
      <c r="BC78" s="89" t="e">
        <f>BA78-#REF!</f>
        <v>#REF!</v>
      </c>
      <c r="BD78" s="10"/>
    </row>
    <row r="79" spans="1:56" ht="21.95" customHeight="1" x14ac:dyDescent="0.55000000000000004">
      <c r="A79" s="18">
        <v>67</v>
      </c>
      <c r="B79" s="18" t="s">
        <v>436</v>
      </c>
      <c r="C79" s="19" t="s">
        <v>437</v>
      </c>
      <c r="D79" s="19" t="s">
        <v>303</v>
      </c>
      <c r="E79" s="68">
        <v>0</v>
      </c>
      <c r="F79" s="21">
        <v>0</v>
      </c>
      <c r="G79" s="21">
        <v>3</v>
      </c>
      <c r="H79" s="21">
        <v>0</v>
      </c>
      <c r="I79" s="20">
        <v>2</v>
      </c>
      <c r="J79" s="20">
        <v>1</v>
      </c>
      <c r="K79" s="20">
        <v>2</v>
      </c>
      <c r="L79" s="20">
        <v>0</v>
      </c>
      <c r="M79" s="21">
        <v>0</v>
      </c>
      <c r="N79" s="21">
        <v>0</v>
      </c>
      <c r="O79" s="21">
        <v>2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1">
        <v>1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2">
        <v>11</v>
      </c>
      <c r="BB79" s="10"/>
      <c r="BC79" s="89" t="e">
        <f>BA79-#REF!</f>
        <v>#REF!</v>
      </c>
      <c r="BD79" s="10"/>
    </row>
    <row r="80" spans="1:56" ht="21.95" customHeight="1" x14ac:dyDescent="0.55000000000000004">
      <c r="A80" s="18">
        <v>68</v>
      </c>
      <c r="B80" s="18" t="s">
        <v>438</v>
      </c>
      <c r="C80" s="19" t="s">
        <v>439</v>
      </c>
      <c r="D80" s="19" t="s">
        <v>303</v>
      </c>
      <c r="E80" s="68">
        <v>0</v>
      </c>
      <c r="F80" s="21">
        <v>0</v>
      </c>
      <c r="G80" s="21">
        <v>1</v>
      </c>
      <c r="H80" s="21">
        <v>0</v>
      </c>
      <c r="I80" s="20">
        <v>2</v>
      </c>
      <c r="J80" s="20">
        <v>0</v>
      </c>
      <c r="K80" s="20">
        <v>0</v>
      </c>
      <c r="L80" s="20">
        <v>0</v>
      </c>
      <c r="M80" s="21">
        <v>0</v>
      </c>
      <c r="N80" s="21">
        <v>0</v>
      </c>
      <c r="O80" s="21">
        <v>1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1">
        <v>1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2">
        <v>5</v>
      </c>
      <c r="BB80" s="10"/>
      <c r="BC80" s="89" t="e">
        <f>BA80-#REF!</f>
        <v>#REF!</v>
      </c>
      <c r="BD80" s="10"/>
    </row>
    <row r="81" spans="1:56" ht="21.95" customHeight="1" x14ac:dyDescent="0.55000000000000004">
      <c r="A81" s="18">
        <v>69</v>
      </c>
      <c r="B81" s="18" t="s">
        <v>441</v>
      </c>
      <c r="C81" s="19" t="s">
        <v>442</v>
      </c>
      <c r="D81" s="19" t="s">
        <v>303</v>
      </c>
      <c r="E81" s="68">
        <v>1</v>
      </c>
      <c r="F81" s="21">
        <v>0</v>
      </c>
      <c r="G81" s="21">
        <v>1</v>
      </c>
      <c r="H81" s="21">
        <v>0</v>
      </c>
      <c r="I81" s="20">
        <v>3</v>
      </c>
      <c r="J81" s="20">
        <v>1</v>
      </c>
      <c r="K81" s="20">
        <v>0</v>
      </c>
      <c r="L81" s="20">
        <v>0</v>
      </c>
      <c r="M81" s="21">
        <v>0</v>
      </c>
      <c r="N81" s="21">
        <v>0</v>
      </c>
      <c r="O81" s="21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1</v>
      </c>
      <c r="AB81" s="20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2">
        <v>7</v>
      </c>
      <c r="BB81" s="10"/>
      <c r="BC81" s="89" t="e">
        <f>BA81-#REF!</f>
        <v>#REF!</v>
      </c>
      <c r="BD81" s="10"/>
    </row>
    <row r="82" spans="1:56" ht="21.95" customHeight="1" x14ac:dyDescent="0.55000000000000004">
      <c r="A82" s="18">
        <v>70</v>
      </c>
      <c r="B82" s="18" t="s">
        <v>573</v>
      </c>
      <c r="C82" s="19" t="s">
        <v>574</v>
      </c>
      <c r="D82" s="19" t="s">
        <v>303</v>
      </c>
      <c r="E82" s="68">
        <v>0</v>
      </c>
      <c r="F82" s="21">
        <v>0</v>
      </c>
      <c r="G82" s="21">
        <v>1</v>
      </c>
      <c r="H82" s="21">
        <v>0</v>
      </c>
      <c r="I82" s="20">
        <v>2</v>
      </c>
      <c r="J82" s="20">
        <v>1</v>
      </c>
      <c r="K82" s="20">
        <v>0</v>
      </c>
      <c r="L82" s="20">
        <v>0</v>
      </c>
      <c r="M82" s="21">
        <v>0</v>
      </c>
      <c r="N82" s="21">
        <v>0</v>
      </c>
      <c r="O82" s="21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1">
        <v>2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  <c r="AT82" s="21">
        <v>0</v>
      </c>
      <c r="AU82" s="21">
        <v>0</v>
      </c>
      <c r="AV82" s="21">
        <v>0</v>
      </c>
      <c r="AW82" s="21">
        <v>0</v>
      </c>
      <c r="AX82" s="21">
        <v>1</v>
      </c>
      <c r="AY82" s="21">
        <v>0</v>
      </c>
      <c r="AZ82" s="21">
        <v>0</v>
      </c>
      <c r="BA82" s="22">
        <v>7</v>
      </c>
      <c r="BB82" s="10"/>
      <c r="BC82" s="89" t="e">
        <f>BA82-#REF!</f>
        <v>#REF!</v>
      </c>
      <c r="BD82" s="10"/>
    </row>
    <row r="83" spans="1:56" ht="21.95" customHeight="1" x14ac:dyDescent="0.55000000000000004">
      <c r="A83" s="18">
        <v>71</v>
      </c>
      <c r="B83" s="18" t="s">
        <v>443</v>
      </c>
      <c r="C83" s="19" t="s">
        <v>444</v>
      </c>
      <c r="D83" s="19" t="s">
        <v>303</v>
      </c>
      <c r="E83" s="68">
        <v>1</v>
      </c>
      <c r="F83" s="21">
        <v>0</v>
      </c>
      <c r="G83" s="21">
        <v>0</v>
      </c>
      <c r="H83" s="21">
        <v>0</v>
      </c>
      <c r="I83" s="20">
        <v>0</v>
      </c>
      <c r="J83" s="20">
        <v>1</v>
      </c>
      <c r="K83" s="20">
        <v>1</v>
      </c>
      <c r="L83" s="20">
        <v>0</v>
      </c>
      <c r="M83" s="21">
        <v>0</v>
      </c>
      <c r="N83" s="21">
        <v>0</v>
      </c>
      <c r="O83" s="21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1">
        <v>1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2">
        <v>4</v>
      </c>
      <c r="BB83" s="10"/>
      <c r="BC83" s="89" t="e">
        <f>BA83-#REF!</f>
        <v>#REF!</v>
      </c>
      <c r="BD83" s="10"/>
    </row>
    <row r="84" spans="1:56" ht="21.95" customHeight="1" x14ac:dyDescent="0.55000000000000004">
      <c r="A84" s="18">
        <v>72</v>
      </c>
      <c r="B84" s="18" t="s">
        <v>575</v>
      </c>
      <c r="C84" s="19" t="s">
        <v>593</v>
      </c>
      <c r="D84" s="19" t="s">
        <v>303</v>
      </c>
      <c r="E84" s="68">
        <v>1</v>
      </c>
      <c r="F84" s="21">
        <v>0</v>
      </c>
      <c r="G84" s="21">
        <v>2</v>
      </c>
      <c r="H84" s="21">
        <v>1</v>
      </c>
      <c r="I84" s="20">
        <v>2</v>
      </c>
      <c r="J84" s="20">
        <v>2</v>
      </c>
      <c r="K84" s="20">
        <v>2</v>
      </c>
      <c r="L84" s="20">
        <v>0</v>
      </c>
      <c r="M84" s="21">
        <v>0</v>
      </c>
      <c r="N84" s="21">
        <v>0</v>
      </c>
      <c r="O84" s="21">
        <v>1</v>
      </c>
      <c r="P84" s="20">
        <v>0</v>
      </c>
      <c r="Q84" s="20">
        <v>1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1</v>
      </c>
      <c r="Z84" s="20">
        <v>2</v>
      </c>
      <c r="AA84" s="20">
        <v>0</v>
      </c>
      <c r="AB84" s="20">
        <v>0</v>
      </c>
      <c r="AC84" s="21">
        <v>2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2">
        <v>17</v>
      </c>
      <c r="BB84" s="10"/>
      <c r="BC84" s="89" t="e">
        <f>BA84-#REF!</f>
        <v>#REF!</v>
      </c>
      <c r="BD84" s="10"/>
    </row>
    <row r="85" spans="1:56" ht="21.95" customHeight="1" x14ac:dyDescent="0.55000000000000004">
      <c r="A85" s="18">
        <v>73</v>
      </c>
      <c r="B85" s="18" t="s">
        <v>576</v>
      </c>
      <c r="C85" s="19" t="s">
        <v>594</v>
      </c>
      <c r="D85" s="19" t="s">
        <v>303</v>
      </c>
      <c r="E85" s="68">
        <v>1</v>
      </c>
      <c r="F85" s="21">
        <v>0</v>
      </c>
      <c r="G85" s="21">
        <v>0</v>
      </c>
      <c r="H85" s="21">
        <v>1</v>
      </c>
      <c r="I85" s="20">
        <v>1</v>
      </c>
      <c r="J85" s="20">
        <v>1</v>
      </c>
      <c r="K85" s="20">
        <v>0</v>
      </c>
      <c r="L85" s="20">
        <v>0</v>
      </c>
      <c r="M85" s="21">
        <v>0</v>
      </c>
      <c r="N85" s="21">
        <v>0</v>
      </c>
      <c r="O85" s="21">
        <v>1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1">
        <v>1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2">
        <v>6</v>
      </c>
      <c r="BB85" s="10"/>
      <c r="BC85" s="89" t="e">
        <f>BA85-#REF!</f>
        <v>#REF!</v>
      </c>
      <c r="BD85" s="10"/>
    </row>
    <row r="86" spans="1:56" ht="21.95" customHeight="1" x14ac:dyDescent="0.55000000000000004">
      <c r="A86" s="18">
        <v>74</v>
      </c>
      <c r="B86" s="18" t="s">
        <v>446</v>
      </c>
      <c r="C86" s="19" t="s">
        <v>447</v>
      </c>
      <c r="D86" s="19" t="s">
        <v>303</v>
      </c>
      <c r="E86" s="68">
        <v>1</v>
      </c>
      <c r="F86" s="21">
        <v>0</v>
      </c>
      <c r="G86" s="21">
        <v>1</v>
      </c>
      <c r="H86" s="21">
        <v>1</v>
      </c>
      <c r="I86" s="20">
        <v>2</v>
      </c>
      <c r="J86" s="20">
        <v>1</v>
      </c>
      <c r="K86" s="20">
        <v>2</v>
      </c>
      <c r="L86" s="20">
        <v>0</v>
      </c>
      <c r="M86" s="21">
        <v>0</v>
      </c>
      <c r="N86" s="21">
        <v>0</v>
      </c>
      <c r="O86" s="21">
        <v>2</v>
      </c>
      <c r="P86" s="20">
        <v>1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1</v>
      </c>
      <c r="Y86" s="20">
        <v>0</v>
      </c>
      <c r="Z86" s="20">
        <v>1</v>
      </c>
      <c r="AA86" s="20">
        <v>0</v>
      </c>
      <c r="AB86" s="20">
        <v>0</v>
      </c>
      <c r="AC86" s="21">
        <v>2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1</v>
      </c>
      <c r="AP86" s="21">
        <v>0</v>
      </c>
      <c r="AQ86" s="21">
        <v>0</v>
      </c>
      <c r="AR86" s="21">
        <v>1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2">
        <v>17</v>
      </c>
      <c r="BB86" s="10"/>
      <c r="BC86" s="89" t="e">
        <f>BA86-#REF!</f>
        <v>#REF!</v>
      </c>
      <c r="BD86" s="10"/>
    </row>
    <row r="87" spans="1:56" ht="21.95" customHeight="1" x14ac:dyDescent="0.55000000000000004">
      <c r="A87" s="18">
        <v>75</v>
      </c>
      <c r="B87" s="18" t="s">
        <v>577</v>
      </c>
      <c r="C87" s="19" t="s">
        <v>578</v>
      </c>
      <c r="D87" s="19" t="s">
        <v>303</v>
      </c>
      <c r="E87" s="68">
        <v>1</v>
      </c>
      <c r="F87" s="21">
        <v>1</v>
      </c>
      <c r="G87" s="21">
        <v>4</v>
      </c>
      <c r="H87" s="21">
        <v>6</v>
      </c>
      <c r="I87" s="20">
        <v>4</v>
      </c>
      <c r="J87" s="20">
        <v>2</v>
      </c>
      <c r="K87" s="20">
        <v>2</v>
      </c>
      <c r="L87" s="20">
        <v>0</v>
      </c>
      <c r="M87" s="21">
        <v>0</v>
      </c>
      <c r="N87" s="21">
        <v>0</v>
      </c>
      <c r="O87" s="21">
        <v>3</v>
      </c>
      <c r="P87" s="20">
        <v>0</v>
      </c>
      <c r="Q87" s="20">
        <v>0</v>
      </c>
      <c r="R87" s="20">
        <v>0</v>
      </c>
      <c r="S87" s="20">
        <v>0</v>
      </c>
      <c r="T87" s="20">
        <v>1</v>
      </c>
      <c r="U87" s="20">
        <v>0</v>
      </c>
      <c r="V87" s="20">
        <v>0</v>
      </c>
      <c r="W87" s="20">
        <v>0</v>
      </c>
      <c r="X87" s="20">
        <v>0</v>
      </c>
      <c r="Y87" s="20">
        <v>1</v>
      </c>
      <c r="Z87" s="20">
        <v>0</v>
      </c>
      <c r="AA87" s="20">
        <v>0</v>
      </c>
      <c r="AB87" s="20">
        <v>0</v>
      </c>
      <c r="AC87" s="21">
        <v>3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2</v>
      </c>
      <c r="BA87" s="22">
        <v>30</v>
      </c>
      <c r="BB87" s="10"/>
      <c r="BC87" s="89" t="e">
        <f>BA87-#REF!</f>
        <v>#REF!</v>
      </c>
      <c r="BD87" s="10"/>
    </row>
    <row r="88" spans="1:56" ht="21.95" customHeight="1" x14ac:dyDescent="0.55000000000000004">
      <c r="A88" s="18">
        <v>76</v>
      </c>
      <c r="B88" s="18" t="s">
        <v>579</v>
      </c>
      <c r="C88" s="19" t="s">
        <v>591</v>
      </c>
      <c r="D88" s="19" t="s">
        <v>303</v>
      </c>
      <c r="E88" s="68">
        <v>1</v>
      </c>
      <c r="F88" s="21">
        <v>1</v>
      </c>
      <c r="G88" s="21">
        <v>4</v>
      </c>
      <c r="H88" s="21">
        <v>0</v>
      </c>
      <c r="I88" s="20">
        <v>6</v>
      </c>
      <c r="J88" s="20">
        <v>3</v>
      </c>
      <c r="K88" s="20">
        <v>2</v>
      </c>
      <c r="L88" s="20">
        <v>0</v>
      </c>
      <c r="M88" s="21">
        <v>0</v>
      </c>
      <c r="N88" s="21">
        <v>0</v>
      </c>
      <c r="O88" s="21">
        <v>3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1">
        <v>3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0</v>
      </c>
      <c r="AW88" s="21">
        <v>0</v>
      </c>
      <c r="AX88" s="21">
        <v>0</v>
      </c>
      <c r="AY88" s="21">
        <v>0</v>
      </c>
      <c r="AZ88" s="21">
        <v>1</v>
      </c>
      <c r="BA88" s="22">
        <v>24</v>
      </c>
      <c r="BB88" s="10"/>
      <c r="BC88" s="89" t="e">
        <f>BA88-#REF!</f>
        <v>#REF!</v>
      </c>
      <c r="BD88" s="10"/>
    </row>
    <row r="89" spans="1:56" ht="21.95" customHeight="1" x14ac:dyDescent="0.55000000000000004">
      <c r="A89" s="18">
        <v>77</v>
      </c>
      <c r="B89" s="18" t="s">
        <v>592</v>
      </c>
      <c r="C89" s="19" t="s">
        <v>580</v>
      </c>
      <c r="D89" s="19" t="s">
        <v>303</v>
      </c>
      <c r="E89" s="68">
        <v>1</v>
      </c>
      <c r="F89" s="21">
        <v>0</v>
      </c>
      <c r="G89" s="21">
        <v>1</v>
      </c>
      <c r="H89" s="21">
        <v>2</v>
      </c>
      <c r="I89" s="20">
        <v>3</v>
      </c>
      <c r="J89" s="20">
        <v>2</v>
      </c>
      <c r="K89" s="20">
        <v>2</v>
      </c>
      <c r="L89" s="20">
        <v>0</v>
      </c>
      <c r="M89" s="21">
        <v>0</v>
      </c>
      <c r="N89" s="21">
        <v>0</v>
      </c>
      <c r="O89" s="21">
        <v>1</v>
      </c>
      <c r="P89" s="20">
        <v>2</v>
      </c>
      <c r="Q89" s="20">
        <v>1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1">
        <v>1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1</v>
      </c>
      <c r="BA89" s="22">
        <v>17</v>
      </c>
      <c r="BB89" s="10"/>
      <c r="BC89" s="89" t="e">
        <f>BA89-#REF!</f>
        <v>#REF!</v>
      </c>
      <c r="BD89" s="10"/>
    </row>
    <row r="90" spans="1:56" ht="21.95" customHeight="1" x14ac:dyDescent="0.55000000000000004">
      <c r="A90" s="18">
        <v>78</v>
      </c>
      <c r="B90" s="18" t="s">
        <v>448</v>
      </c>
      <c r="C90" s="19" t="s">
        <v>449</v>
      </c>
      <c r="D90" s="19" t="s">
        <v>303</v>
      </c>
      <c r="E90" s="68">
        <v>1</v>
      </c>
      <c r="F90" s="21">
        <v>0</v>
      </c>
      <c r="G90" s="21">
        <v>2</v>
      </c>
      <c r="H90" s="21">
        <v>2</v>
      </c>
      <c r="I90" s="20">
        <v>1</v>
      </c>
      <c r="J90" s="20">
        <v>0</v>
      </c>
      <c r="K90" s="20">
        <v>0</v>
      </c>
      <c r="L90" s="20">
        <v>0</v>
      </c>
      <c r="M90" s="21">
        <v>0</v>
      </c>
      <c r="N90" s="21">
        <v>0</v>
      </c>
      <c r="O90" s="21">
        <v>0</v>
      </c>
      <c r="P90" s="20">
        <v>0</v>
      </c>
      <c r="Q90" s="20">
        <v>1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1">
        <v>1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1</v>
      </c>
      <c r="BA90" s="22">
        <v>9</v>
      </c>
      <c r="BB90" s="10"/>
      <c r="BC90" s="89" t="e">
        <f>BA90-#REF!</f>
        <v>#REF!</v>
      </c>
      <c r="BD90" s="10"/>
    </row>
    <row r="91" spans="1:56" ht="21.95" customHeight="1" x14ac:dyDescent="0.55000000000000004">
      <c r="A91" s="18">
        <v>79</v>
      </c>
      <c r="B91" s="18" t="s">
        <v>451</v>
      </c>
      <c r="C91" s="19" t="s">
        <v>452</v>
      </c>
      <c r="D91" s="19" t="s">
        <v>303</v>
      </c>
      <c r="E91" s="68">
        <v>1</v>
      </c>
      <c r="F91" s="21">
        <v>0</v>
      </c>
      <c r="G91" s="21">
        <v>3</v>
      </c>
      <c r="H91" s="21">
        <v>2</v>
      </c>
      <c r="I91" s="20">
        <v>3</v>
      </c>
      <c r="J91" s="20">
        <v>2</v>
      </c>
      <c r="K91" s="20">
        <v>2</v>
      </c>
      <c r="L91" s="20">
        <v>1</v>
      </c>
      <c r="M91" s="21">
        <v>0</v>
      </c>
      <c r="N91" s="21">
        <v>0</v>
      </c>
      <c r="O91" s="21">
        <v>1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1</v>
      </c>
      <c r="Y91" s="20">
        <v>1</v>
      </c>
      <c r="Z91" s="20">
        <v>0</v>
      </c>
      <c r="AA91" s="20">
        <v>0</v>
      </c>
      <c r="AB91" s="20">
        <v>0</v>
      </c>
      <c r="AC91" s="21">
        <v>1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2">
        <v>18</v>
      </c>
      <c r="BB91" s="10"/>
      <c r="BC91" s="89" t="e">
        <f>BA91-#REF!</f>
        <v>#REF!</v>
      </c>
      <c r="BD91" s="10"/>
    </row>
    <row r="92" spans="1:56" ht="21.95" customHeight="1" x14ac:dyDescent="0.55000000000000004">
      <c r="A92" s="18">
        <v>80</v>
      </c>
      <c r="B92" s="18" t="s">
        <v>454</v>
      </c>
      <c r="C92" s="19" t="s">
        <v>455</v>
      </c>
      <c r="D92" s="19" t="s">
        <v>303</v>
      </c>
      <c r="E92" s="68">
        <v>1</v>
      </c>
      <c r="F92" s="21">
        <v>0</v>
      </c>
      <c r="G92" s="21">
        <v>2</v>
      </c>
      <c r="H92" s="21">
        <v>0</v>
      </c>
      <c r="I92" s="20">
        <v>2</v>
      </c>
      <c r="J92" s="20">
        <v>1</v>
      </c>
      <c r="K92" s="20">
        <v>1</v>
      </c>
      <c r="L92" s="20">
        <v>0</v>
      </c>
      <c r="M92" s="21">
        <v>0</v>
      </c>
      <c r="N92" s="21">
        <v>0</v>
      </c>
      <c r="O92" s="21">
        <v>0</v>
      </c>
      <c r="P92" s="20">
        <v>0</v>
      </c>
      <c r="Q92" s="20">
        <v>0</v>
      </c>
      <c r="R92" s="20">
        <v>1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1">
        <v>1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1</v>
      </c>
      <c r="BA92" s="22">
        <v>10</v>
      </c>
      <c r="BB92" s="10"/>
      <c r="BC92" s="89" t="e">
        <f>BA92-#REF!</f>
        <v>#REF!</v>
      </c>
      <c r="BD92" s="10"/>
    </row>
    <row r="93" spans="1:56" ht="21.95" customHeight="1" x14ac:dyDescent="0.55000000000000004">
      <c r="A93" s="18">
        <v>81</v>
      </c>
      <c r="B93" s="18" t="s">
        <v>581</v>
      </c>
      <c r="C93" s="19" t="s">
        <v>582</v>
      </c>
      <c r="D93" s="19" t="s">
        <v>303</v>
      </c>
      <c r="E93" s="68">
        <v>1</v>
      </c>
      <c r="F93" s="21">
        <v>0</v>
      </c>
      <c r="G93" s="21">
        <v>1</v>
      </c>
      <c r="H93" s="21">
        <v>3</v>
      </c>
      <c r="I93" s="20">
        <v>1</v>
      </c>
      <c r="J93" s="20">
        <v>0</v>
      </c>
      <c r="K93" s="20">
        <v>1</v>
      </c>
      <c r="L93" s="20">
        <v>0</v>
      </c>
      <c r="M93" s="21">
        <v>0</v>
      </c>
      <c r="N93" s="21">
        <v>0</v>
      </c>
      <c r="O93" s="21">
        <v>1</v>
      </c>
      <c r="P93" s="20">
        <v>0</v>
      </c>
      <c r="Q93" s="20">
        <v>1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1">
        <v>1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2">
        <v>10</v>
      </c>
      <c r="BB93" s="10"/>
      <c r="BC93" s="89" t="e">
        <f>BA93-#REF!</f>
        <v>#REF!</v>
      </c>
      <c r="BD93" s="10"/>
    </row>
    <row r="94" spans="1:56" ht="21.95" customHeight="1" x14ac:dyDescent="0.55000000000000004">
      <c r="A94" s="18">
        <v>82</v>
      </c>
      <c r="B94" s="18" t="s">
        <v>456</v>
      </c>
      <c r="C94" s="19" t="s">
        <v>457</v>
      </c>
      <c r="D94" s="19" t="s">
        <v>303</v>
      </c>
      <c r="E94" s="68">
        <v>1</v>
      </c>
      <c r="F94" s="21">
        <v>1</v>
      </c>
      <c r="G94" s="21">
        <v>3</v>
      </c>
      <c r="H94" s="21">
        <v>0</v>
      </c>
      <c r="I94" s="20">
        <v>2</v>
      </c>
      <c r="J94" s="20">
        <v>3</v>
      </c>
      <c r="K94" s="20">
        <v>2</v>
      </c>
      <c r="L94" s="20">
        <v>0</v>
      </c>
      <c r="M94" s="21">
        <v>0</v>
      </c>
      <c r="N94" s="21">
        <v>0</v>
      </c>
      <c r="O94" s="21">
        <v>1</v>
      </c>
      <c r="P94" s="20">
        <v>1</v>
      </c>
      <c r="Q94" s="20">
        <v>0</v>
      </c>
      <c r="R94" s="20">
        <v>1</v>
      </c>
      <c r="S94" s="20">
        <v>0</v>
      </c>
      <c r="T94" s="20">
        <v>1</v>
      </c>
      <c r="U94" s="20">
        <v>0</v>
      </c>
      <c r="V94" s="20">
        <v>0</v>
      </c>
      <c r="W94" s="20">
        <v>0</v>
      </c>
      <c r="X94" s="20">
        <v>0</v>
      </c>
      <c r="Y94" s="20">
        <v>2</v>
      </c>
      <c r="Z94" s="20">
        <v>0</v>
      </c>
      <c r="AA94" s="20">
        <v>0</v>
      </c>
      <c r="AB94" s="20">
        <v>0</v>
      </c>
      <c r="AC94" s="21">
        <v>2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1</v>
      </c>
      <c r="BA94" s="22">
        <v>21</v>
      </c>
      <c r="BB94" s="10"/>
      <c r="BC94" s="89" t="e">
        <f>BA94-#REF!</f>
        <v>#REF!</v>
      </c>
      <c r="BD94" s="10"/>
    </row>
    <row r="95" spans="1:56" ht="21.95" customHeight="1" x14ac:dyDescent="0.55000000000000004">
      <c r="A95" s="18">
        <v>83</v>
      </c>
      <c r="B95" s="18" t="s">
        <v>459</v>
      </c>
      <c r="C95" s="19" t="s">
        <v>460</v>
      </c>
      <c r="D95" s="19" t="s">
        <v>303</v>
      </c>
      <c r="E95" s="68">
        <v>1</v>
      </c>
      <c r="F95" s="21">
        <v>0</v>
      </c>
      <c r="G95" s="21">
        <v>0</v>
      </c>
      <c r="H95" s="21">
        <v>1</v>
      </c>
      <c r="I95" s="20">
        <v>0</v>
      </c>
      <c r="J95" s="20">
        <v>0</v>
      </c>
      <c r="K95" s="20">
        <v>0</v>
      </c>
      <c r="L95" s="20">
        <v>0</v>
      </c>
      <c r="M95" s="21">
        <v>0</v>
      </c>
      <c r="N95" s="21">
        <v>0</v>
      </c>
      <c r="O95" s="21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1</v>
      </c>
      <c r="AC95" s="21">
        <v>1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2">
        <v>4</v>
      </c>
      <c r="BB95" s="10"/>
      <c r="BC95" s="89" t="e">
        <f>BA95-#REF!</f>
        <v>#REF!</v>
      </c>
      <c r="BD95" s="10"/>
    </row>
    <row r="96" spans="1:56" ht="21.95" customHeight="1" x14ac:dyDescent="0.55000000000000004">
      <c r="A96" s="18">
        <v>84</v>
      </c>
      <c r="B96" s="18" t="s">
        <v>463</v>
      </c>
      <c r="C96" s="19" t="s">
        <v>464</v>
      </c>
      <c r="D96" s="19" t="s">
        <v>303</v>
      </c>
      <c r="E96" s="68">
        <v>1</v>
      </c>
      <c r="F96" s="21">
        <v>0</v>
      </c>
      <c r="G96" s="21">
        <v>2</v>
      </c>
      <c r="H96" s="21">
        <v>1</v>
      </c>
      <c r="I96" s="20">
        <v>1</v>
      </c>
      <c r="J96" s="20">
        <v>1</v>
      </c>
      <c r="K96" s="20">
        <v>1</v>
      </c>
      <c r="L96" s="20">
        <v>0</v>
      </c>
      <c r="M96" s="21">
        <v>0</v>
      </c>
      <c r="N96" s="21">
        <v>0</v>
      </c>
      <c r="O96" s="21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1">
        <v>2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2">
        <v>9</v>
      </c>
      <c r="BB96" s="10"/>
      <c r="BC96" s="89" t="e">
        <f>BA96-#REF!</f>
        <v>#REF!</v>
      </c>
      <c r="BD96" s="10"/>
    </row>
    <row r="97" spans="1:56" ht="21.95" customHeight="1" x14ac:dyDescent="0.55000000000000004">
      <c r="A97" s="18">
        <v>85</v>
      </c>
      <c r="B97" s="18" t="s">
        <v>465</v>
      </c>
      <c r="C97" s="19" t="s">
        <v>466</v>
      </c>
      <c r="D97" s="19" t="s">
        <v>303</v>
      </c>
      <c r="E97" s="68">
        <v>0</v>
      </c>
      <c r="F97" s="21">
        <v>0</v>
      </c>
      <c r="G97" s="21">
        <v>0</v>
      </c>
      <c r="H97" s="21">
        <v>0</v>
      </c>
      <c r="I97" s="20">
        <v>1</v>
      </c>
      <c r="J97" s="20">
        <v>0</v>
      </c>
      <c r="K97" s="20">
        <v>0</v>
      </c>
      <c r="L97" s="20">
        <v>0</v>
      </c>
      <c r="M97" s="21">
        <v>0</v>
      </c>
      <c r="N97" s="21">
        <v>0</v>
      </c>
      <c r="O97" s="21">
        <v>1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1</v>
      </c>
      <c r="AY97" s="21">
        <v>0</v>
      </c>
      <c r="AZ97" s="21">
        <v>0</v>
      </c>
      <c r="BA97" s="22">
        <v>3</v>
      </c>
      <c r="BB97" s="10"/>
      <c r="BC97" s="89" t="e">
        <f>BA97-#REF!</f>
        <v>#REF!</v>
      </c>
      <c r="BD97" s="10"/>
    </row>
    <row r="98" spans="1:56" ht="21.95" customHeight="1" x14ac:dyDescent="0.55000000000000004">
      <c r="A98" s="18">
        <v>86</v>
      </c>
      <c r="B98" s="18" t="s">
        <v>467</v>
      </c>
      <c r="C98" s="19" t="s">
        <v>468</v>
      </c>
      <c r="D98" s="19" t="s">
        <v>303</v>
      </c>
      <c r="E98" s="68">
        <v>0</v>
      </c>
      <c r="F98" s="21">
        <v>0</v>
      </c>
      <c r="G98" s="21">
        <v>2</v>
      </c>
      <c r="H98" s="21">
        <v>0</v>
      </c>
      <c r="I98" s="20">
        <v>3</v>
      </c>
      <c r="J98" s="20">
        <v>1</v>
      </c>
      <c r="K98" s="20">
        <v>1</v>
      </c>
      <c r="L98" s="20">
        <v>0</v>
      </c>
      <c r="M98" s="21">
        <v>0</v>
      </c>
      <c r="N98" s="21">
        <v>0</v>
      </c>
      <c r="O98" s="21">
        <v>1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1</v>
      </c>
      <c r="Y98" s="20">
        <v>1</v>
      </c>
      <c r="Z98" s="20">
        <v>0</v>
      </c>
      <c r="AA98" s="20">
        <v>0</v>
      </c>
      <c r="AB98" s="20">
        <v>0</v>
      </c>
      <c r="AC98" s="21">
        <v>2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2">
        <v>12</v>
      </c>
      <c r="BB98" s="10"/>
      <c r="BC98" s="89" t="e">
        <f>BA98-#REF!</f>
        <v>#REF!</v>
      </c>
      <c r="BD98" s="10"/>
    </row>
    <row r="99" spans="1:56" ht="21.95" customHeight="1" x14ac:dyDescent="0.55000000000000004">
      <c r="A99" s="18">
        <v>87</v>
      </c>
      <c r="B99" s="18" t="s">
        <v>469</v>
      </c>
      <c r="C99" s="19" t="s">
        <v>470</v>
      </c>
      <c r="D99" s="19" t="s">
        <v>303</v>
      </c>
      <c r="E99" s="68">
        <v>1</v>
      </c>
      <c r="F99" s="21">
        <v>0</v>
      </c>
      <c r="G99" s="21">
        <v>0</v>
      </c>
      <c r="H99" s="21">
        <v>0</v>
      </c>
      <c r="I99" s="20">
        <v>0</v>
      </c>
      <c r="J99" s="20">
        <v>0</v>
      </c>
      <c r="K99" s="20">
        <v>0</v>
      </c>
      <c r="L99" s="20">
        <v>0</v>
      </c>
      <c r="M99" s="21">
        <v>0</v>
      </c>
      <c r="N99" s="21">
        <v>0</v>
      </c>
      <c r="O99" s="21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1</v>
      </c>
      <c r="AA99" s="20">
        <v>0</v>
      </c>
      <c r="AB99" s="20">
        <v>0</v>
      </c>
      <c r="AC99" s="21">
        <v>1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1</v>
      </c>
      <c r="AW99" s="21">
        <v>0</v>
      </c>
      <c r="AX99" s="21">
        <v>0</v>
      </c>
      <c r="AY99" s="21">
        <v>0</v>
      </c>
      <c r="AZ99" s="21">
        <v>0</v>
      </c>
      <c r="BA99" s="22">
        <v>4</v>
      </c>
      <c r="BB99" s="10"/>
      <c r="BC99" s="89" t="e">
        <f>BA99-#REF!</f>
        <v>#REF!</v>
      </c>
      <c r="BD99" s="10"/>
    </row>
    <row r="100" spans="1:56" ht="21.95" customHeight="1" x14ac:dyDescent="0.55000000000000004">
      <c r="A100" s="18">
        <v>88</v>
      </c>
      <c r="B100" s="18" t="s">
        <v>471</v>
      </c>
      <c r="C100" s="19" t="s">
        <v>472</v>
      </c>
      <c r="D100" s="19" t="s">
        <v>303</v>
      </c>
      <c r="E100" s="68">
        <v>1</v>
      </c>
      <c r="F100" s="21">
        <v>0</v>
      </c>
      <c r="G100" s="21">
        <v>2</v>
      </c>
      <c r="H100" s="21">
        <v>2</v>
      </c>
      <c r="I100" s="20">
        <v>1</v>
      </c>
      <c r="J100" s="20">
        <v>1</v>
      </c>
      <c r="K100" s="20">
        <v>1</v>
      </c>
      <c r="L100" s="20">
        <v>0</v>
      </c>
      <c r="M100" s="21">
        <v>0</v>
      </c>
      <c r="N100" s="21">
        <v>0</v>
      </c>
      <c r="O100" s="21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1</v>
      </c>
      <c r="Z100" s="20">
        <v>0</v>
      </c>
      <c r="AA100" s="20">
        <v>0</v>
      </c>
      <c r="AB100" s="20">
        <v>0</v>
      </c>
      <c r="AC100" s="21">
        <v>2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2">
        <v>11</v>
      </c>
      <c r="BB100" s="10"/>
      <c r="BC100" s="89" t="e">
        <f>BA100-#REF!</f>
        <v>#REF!</v>
      </c>
      <c r="BD100" s="10"/>
    </row>
    <row r="101" spans="1:56" ht="21.95" customHeight="1" x14ac:dyDescent="0.55000000000000004">
      <c r="A101" s="18">
        <v>89</v>
      </c>
      <c r="B101" s="18" t="s">
        <v>474</v>
      </c>
      <c r="C101" s="19" t="s">
        <v>475</v>
      </c>
      <c r="D101" s="19" t="s">
        <v>303</v>
      </c>
      <c r="E101" s="68">
        <v>1</v>
      </c>
      <c r="F101" s="21">
        <v>0</v>
      </c>
      <c r="G101" s="21">
        <v>1</v>
      </c>
      <c r="H101" s="21">
        <v>1</v>
      </c>
      <c r="I101" s="20">
        <v>1</v>
      </c>
      <c r="J101" s="20">
        <v>3</v>
      </c>
      <c r="K101" s="20">
        <v>2</v>
      </c>
      <c r="L101" s="20">
        <v>0</v>
      </c>
      <c r="M101" s="21">
        <v>0</v>
      </c>
      <c r="N101" s="21">
        <v>0</v>
      </c>
      <c r="O101" s="21">
        <v>2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1</v>
      </c>
      <c r="Y101" s="20">
        <v>1</v>
      </c>
      <c r="Z101" s="20">
        <v>0</v>
      </c>
      <c r="AA101" s="20">
        <v>0</v>
      </c>
      <c r="AB101" s="20">
        <v>0</v>
      </c>
      <c r="AC101" s="21">
        <v>2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2">
        <v>15</v>
      </c>
      <c r="BB101" s="10"/>
      <c r="BC101" s="89" t="e">
        <f>BA101-#REF!</f>
        <v>#REF!</v>
      </c>
      <c r="BD101" s="10"/>
    </row>
    <row r="102" spans="1:56" ht="21.95" customHeight="1" x14ac:dyDescent="0.55000000000000004">
      <c r="A102" s="18">
        <v>90</v>
      </c>
      <c r="B102" s="18" t="s">
        <v>476</v>
      </c>
      <c r="C102" s="19" t="s">
        <v>477</v>
      </c>
      <c r="D102" s="19" t="s">
        <v>303</v>
      </c>
      <c r="E102" s="68">
        <v>1</v>
      </c>
      <c r="F102" s="21">
        <v>0</v>
      </c>
      <c r="G102" s="21">
        <v>0</v>
      </c>
      <c r="H102" s="21">
        <v>0</v>
      </c>
      <c r="I102" s="20">
        <v>1</v>
      </c>
      <c r="J102" s="20">
        <v>0</v>
      </c>
      <c r="K102" s="20">
        <v>0</v>
      </c>
      <c r="L102" s="20">
        <v>0</v>
      </c>
      <c r="M102" s="21">
        <v>0</v>
      </c>
      <c r="N102" s="21">
        <v>0</v>
      </c>
      <c r="O102" s="21">
        <v>1</v>
      </c>
      <c r="P102" s="20">
        <v>0</v>
      </c>
      <c r="Q102" s="20">
        <v>1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1</v>
      </c>
      <c r="AA102" s="20">
        <v>0</v>
      </c>
      <c r="AB102" s="20">
        <v>0</v>
      </c>
      <c r="AC102" s="21">
        <v>1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  <c r="AY102" s="21">
        <v>0</v>
      </c>
      <c r="AZ102" s="21">
        <v>0</v>
      </c>
      <c r="BA102" s="22">
        <v>6</v>
      </c>
      <c r="BB102" s="10"/>
      <c r="BC102" s="89" t="e">
        <f>BA102-#REF!</f>
        <v>#REF!</v>
      </c>
      <c r="BD102" s="10"/>
    </row>
    <row r="103" spans="1:56" ht="21.95" customHeight="1" x14ac:dyDescent="0.55000000000000004">
      <c r="A103" s="18">
        <v>91</v>
      </c>
      <c r="B103" s="18" t="s">
        <v>478</v>
      </c>
      <c r="C103" s="19" t="s">
        <v>479</v>
      </c>
      <c r="D103" s="19" t="s">
        <v>303</v>
      </c>
      <c r="E103" s="68">
        <v>0</v>
      </c>
      <c r="F103" s="21">
        <v>0</v>
      </c>
      <c r="G103" s="21">
        <v>0</v>
      </c>
      <c r="H103" s="21">
        <v>0</v>
      </c>
      <c r="I103" s="20">
        <v>1</v>
      </c>
      <c r="J103" s="20">
        <v>1</v>
      </c>
      <c r="K103" s="20">
        <v>0</v>
      </c>
      <c r="L103" s="20">
        <v>0</v>
      </c>
      <c r="M103" s="21">
        <v>0</v>
      </c>
      <c r="N103" s="21">
        <v>0</v>
      </c>
      <c r="O103" s="21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1">
        <v>1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1</v>
      </c>
      <c r="AY103" s="21">
        <v>0</v>
      </c>
      <c r="AZ103" s="21">
        <v>0</v>
      </c>
      <c r="BA103" s="22">
        <v>4</v>
      </c>
      <c r="BB103" s="10"/>
      <c r="BC103" s="89" t="e">
        <f>BA103-#REF!</f>
        <v>#REF!</v>
      </c>
      <c r="BD103" s="10"/>
    </row>
    <row r="104" spans="1:56" ht="21.95" customHeight="1" x14ac:dyDescent="0.55000000000000004">
      <c r="A104" s="18">
        <v>92</v>
      </c>
      <c r="B104" s="18" t="s">
        <v>480</v>
      </c>
      <c r="C104" s="19" t="s">
        <v>481</v>
      </c>
      <c r="D104" s="19" t="s">
        <v>303</v>
      </c>
      <c r="E104" s="68">
        <v>0</v>
      </c>
      <c r="F104" s="21">
        <v>0</v>
      </c>
      <c r="G104" s="21">
        <v>0</v>
      </c>
      <c r="H104" s="21">
        <v>1</v>
      </c>
      <c r="I104" s="20">
        <v>1</v>
      </c>
      <c r="J104" s="20">
        <v>0</v>
      </c>
      <c r="K104" s="20">
        <v>1</v>
      </c>
      <c r="L104" s="20">
        <v>0</v>
      </c>
      <c r="M104" s="21">
        <v>0</v>
      </c>
      <c r="N104" s="21">
        <v>0</v>
      </c>
      <c r="O104" s="21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1</v>
      </c>
      <c r="AY104" s="21">
        <v>0</v>
      </c>
      <c r="AZ104" s="21">
        <v>0</v>
      </c>
      <c r="BA104" s="22">
        <v>4</v>
      </c>
      <c r="BB104" s="10"/>
      <c r="BC104" s="89" t="e">
        <f>BA104-#REF!</f>
        <v>#REF!</v>
      </c>
      <c r="BD104" s="10"/>
    </row>
    <row r="105" spans="1:56" ht="21.95" customHeight="1" x14ac:dyDescent="0.55000000000000004">
      <c r="A105" s="18">
        <v>93</v>
      </c>
      <c r="B105" s="18" t="s">
        <v>482</v>
      </c>
      <c r="C105" s="19" t="s">
        <v>483</v>
      </c>
      <c r="D105" s="19" t="s">
        <v>303</v>
      </c>
      <c r="E105" s="68">
        <v>1</v>
      </c>
      <c r="F105" s="21">
        <v>0</v>
      </c>
      <c r="G105" s="21">
        <v>1</v>
      </c>
      <c r="H105" s="21">
        <v>1</v>
      </c>
      <c r="I105" s="20">
        <v>0</v>
      </c>
      <c r="J105" s="20">
        <v>0</v>
      </c>
      <c r="K105" s="20">
        <v>1</v>
      </c>
      <c r="L105" s="20">
        <v>0</v>
      </c>
      <c r="M105" s="21">
        <v>0</v>
      </c>
      <c r="N105" s="21">
        <v>0</v>
      </c>
      <c r="O105" s="21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2">
        <v>4</v>
      </c>
      <c r="BB105" s="10"/>
      <c r="BC105" s="89" t="e">
        <f>BA105-#REF!</f>
        <v>#REF!</v>
      </c>
      <c r="BD105" s="10"/>
    </row>
    <row r="106" spans="1:56" ht="21.95" customHeight="1" x14ac:dyDescent="0.55000000000000004">
      <c r="A106" s="18">
        <v>94</v>
      </c>
      <c r="B106" s="18" t="s">
        <v>484</v>
      </c>
      <c r="C106" s="19" t="s">
        <v>485</v>
      </c>
      <c r="D106" s="19" t="s">
        <v>303</v>
      </c>
      <c r="E106" s="68">
        <v>1</v>
      </c>
      <c r="F106" s="21">
        <v>0</v>
      </c>
      <c r="G106" s="21">
        <v>1</v>
      </c>
      <c r="H106" s="21">
        <v>0</v>
      </c>
      <c r="I106" s="20">
        <v>2</v>
      </c>
      <c r="J106" s="20">
        <v>0</v>
      </c>
      <c r="K106" s="20">
        <v>1</v>
      </c>
      <c r="L106" s="20">
        <v>0</v>
      </c>
      <c r="M106" s="21">
        <v>0</v>
      </c>
      <c r="N106" s="21">
        <v>0</v>
      </c>
      <c r="O106" s="21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1</v>
      </c>
      <c r="AW106" s="21">
        <v>0</v>
      </c>
      <c r="AX106" s="21">
        <v>0</v>
      </c>
      <c r="AY106" s="21">
        <v>0</v>
      </c>
      <c r="AZ106" s="21">
        <v>0</v>
      </c>
      <c r="BA106" s="22">
        <v>6</v>
      </c>
      <c r="BB106" s="10"/>
      <c r="BC106" s="89" t="e">
        <f>BA106-#REF!</f>
        <v>#REF!</v>
      </c>
      <c r="BD106" s="10"/>
    </row>
    <row r="107" spans="1:56" ht="21.95" customHeight="1" x14ac:dyDescent="0.55000000000000004">
      <c r="A107" s="18">
        <v>95</v>
      </c>
      <c r="B107" s="18" t="s">
        <v>486</v>
      </c>
      <c r="C107" s="19" t="s">
        <v>487</v>
      </c>
      <c r="D107" s="19" t="s">
        <v>303</v>
      </c>
      <c r="E107" s="68">
        <v>1</v>
      </c>
      <c r="F107" s="21">
        <v>0</v>
      </c>
      <c r="G107" s="21">
        <v>1</v>
      </c>
      <c r="H107" s="21">
        <v>0</v>
      </c>
      <c r="I107" s="20">
        <v>2</v>
      </c>
      <c r="J107" s="20">
        <v>1</v>
      </c>
      <c r="K107" s="20">
        <v>1</v>
      </c>
      <c r="L107" s="20">
        <v>0</v>
      </c>
      <c r="M107" s="21">
        <v>0</v>
      </c>
      <c r="N107" s="21">
        <v>0</v>
      </c>
      <c r="O107" s="21">
        <v>1</v>
      </c>
      <c r="P107" s="20">
        <v>0</v>
      </c>
      <c r="Q107" s="20">
        <v>1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1</v>
      </c>
      <c r="Y107" s="20">
        <v>1</v>
      </c>
      <c r="Z107" s="20">
        <v>0</v>
      </c>
      <c r="AA107" s="20">
        <v>0</v>
      </c>
      <c r="AB107" s="20">
        <v>0</v>
      </c>
      <c r="AC107" s="21">
        <v>1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2">
        <v>11</v>
      </c>
      <c r="BB107" s="10"/>
      <c r="BC107" s="89" t="e">
        <f>BA107-#REF!</f>
        <v>#REF!</v>
      </c>
      <c r="BD107" s="10"/>
    </row>
    <row r="108" spans="1:56" ht="21.95" customHeight="1" x14ac:dyDescent="0.55000000000000004">
      <c r="A108" s="18">
        <v>96</v>
      </c>
      <c r="B108" s="18" t="s">
        <v>488</v>
      </c>
      <c r="C108" s="19" t="s">
        <v>489</v>
      </c>
      <c r="D108" s="19" t="s">
        <v>303</v>
      </c>
      <c r="E108" s="68">
        <v>1</v>
      </c>
      <c r="F108" s="21">
        <v>2</v>
      </c>
      <c r="G108" s="21">
        <v>4</v>
      </c>
      <c r="H108" s="21">
        <v>9</v>
      </c>
      <c r="I108" s="20">
        <v>4</v>
      </c>
      <c r="J108" s="20">
        <v>4</v>
      </c>
      <c r="K108" s="20">
        <v>2</v>
      </c>
      <c r="L108" s="20">
        <v>2</v>
      </c>
      <c r="M108" s="21">
        <v>1</v>
      </c>
      <c r="N108" s="21">
        <v>1</v>
      </c>
      <c r="O108" s="21">
        <v>3</v>
      </c>
      <c r="P108" s="20">
        <v>2</v>
      </c>
      <c r="Q108" s="20">
        <v>1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1</v>
      </c>
      <c r="Y108" s="20">
        <v>3</v>
      </c>
      <c r="Z108" s="20">
        <v>0</v>
      </c>
      <c r="AA108" s="20">
        <v>1</v>
      </c>
      <c r="AB108" s="20">
        <v>0</v>
      </c>
      <c r="AC108" s="21">
        <v>4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1</v>
      </c>
      <c r="AS108" s="21">
        <v>0</v>
      </c>
      <c r="AT108" s="21">
        <v>0</v>
      </c>
      <c r="AU108" s="21">
        <v>0</v>
      </c>
      <c r="AV108" s="21">
        <v>1</v>
      </c>
      <c r="AW108" s="21">
        <v>0</v>
      </c>
      <c r="AX108" s="21">
        <v>0</v>
      </c>
      <c r="AY108" s="21">
        <v>0</v>
      </c>
      <c r="AZ108" s="21">
        <v>0</v>
      </c>
      <c r="BA108" s="22">
        <v>47</v>
      </c>
      <c r="BB108" s="10"/>
      <c r="BC108" s="89" t="e">
        <f>BA108-#REF!</f>
        <v>#REF!</v>
      </c>
      <c r="BD108" s="10"/>
    </row>
    <row r="109" spans="1:56" ht="21.95" customHeight="1" x14ac:dyDescent="0.55000000000000004">
      <c r="A109" s="18">
        <v>97</v>
      </c>
      <c r="B109" s="18" t="s">
        <v>490</v>
      </c>
      <c r="C109" s="19" t="s">
        <v>491</v>
      </c>
      <c r="D109" s="19" t="s">
        <v>303</v>
      </c>
      <c r="E109" s="68">
        <v>1</v>
      </c>
      <c r="F109" s="21">
        <v>0</v>
      </c>
      <c r="G109" s="21">
        <v>0</v>
      </c>
      <c r="H109" s="21">
        <v>0</v>
      </c>
      <c r="I109" s="20">
        <v>1</v>
      </c>
      <c r="J109" s="20">
        <v>0</v>
      </c>
      <c r="K109" s="20">
        <v>0</v>
      </c>
      <c r="L109" s="20">
        <v>0</v>
      </c>
      <c r="M109" s="21">
        <v>0</v>
      </c>
      <c r="N109" s="21">
        <v>0</v>
      </c>
      <c r="O109" s="21">
        <v>0</v>
      </c>
      <c r="P109" s="20">
        <v>0</v>
      </c>
      <c r="Q109" s="20">
        <v>1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2">
        <v>3</v>
      </c>
      <c r="BB109" s="10"/>
      <c r="BC109" s="89" t="e">
        <f>BA109-#REF!</f>
        <v>#REF!</v>
      </c>
      <c r="BD109" s="10"/>
    </row>
    <row r="110" spans="1:56" ht="21.95" customHeight="1" x14ac:dyDescent="0.55000000000000004">
      <c r="A110" s="18">
        <v>98</v>
      </c>
      <c r="B110" s="18" t="s">
        <v>583</v>
      </c>
      <c r="C110" s="19" t="s">
        <v>584</v>
      </c>
      <c r="D110" s="19" t="s">
        <v>303</v>
      </c>
      <c r="E110" s="68">
        <v>1</v>
      </c>
      <c r="F110" s="21">
        <v>0</v>
      </c>
      <c r="G110" s="21">
        <v>0</v>
      </c>
      <c r="H110" s="21">
        <v>2</v>
      </c>
      <c r="I110" s="20">
        <v>1</v>
      </c>
      <c r="J110" s="20">
        <v>0</v>
      </c>
      <c r="K110" s="20">
        <v>0</v>
      </c>
      <c r="L110" s="20">
        <v>0</v>
      </c>
      <c r="M110" s="21">
        <v>0</v>
      </c>
      <c r="N110" s="21">
        <v>0</v>
      </c>
      <c r="O110" s="21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1">
        <v>0</v>
      </c>
      <c r="AW110" s="21">
        <v>0</v>
      </c>
      <c r="AX110" s="21">
        <v>0</v>
      </c>
      <c r="AY110" s="21">
        <v>0</v>
      </c>
      <c r="AZ110" s="21">
        <v>0</v>
      </c>
      <c r="BA110" s="22">
        <v>4</v>
      </c>
      <c r="BB110" s="10"/>
      <c r="BC110" s="89" t="e">
        <f>BA110-#REF!</f>
        <v>#REF!</v>
      </c>
      <c r="BD110" s="10"/>
    </row>
    <row r="111" spans="1:56" ht="21.95" customHeight="1" x14ac:dyDescent="0.55000000000000004">
      <c r="A111" s="18">
        <v>99</v>
      </c>
      <c r="B111" s="18" t="s">
        <v>492</v>
      </c>
      <c r="C111" s="19" t="s">
        <v>493</v>
      </c>
      <c r="D111" s="19" t="s">
        <v>303</v>
      </c>
      <c r="E111" s="68">
        <v>1</v>
      </c>
      <c r="F111" s="21">
        <v>0</v>
      </c>
      <c r="G111" s="21">
        <v>1</v>
      </c>
      <c r="H111" s="21">
        <v>4</v>
      </c>
      <c r="I111" s="20">
        <v>0</v>
      </c>
      <c r="J111" s="20">
        <v>1</v>
      </c>
      <c r="K111" s="20">
        <v>1</v>
      </c>
      <c r="L111" s="20">
        <v>0</v>
      </c>
      <c r="M111" s="21">
        <v>0</v>
      </c>
      <c r="N111" s="21">
        <v>0</v>
      </c>
      <c r="O111" s="21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1</v>
      </c>
      <c r="Z111" s="20">
        <v>0</v>
      </c>
      <c r="AA111" s="20">
        <v>0</v>
      </c>
      <c r="AB111" s="20">
        <v>0</v>
      </c>
      <c r="AC111" s="21">
        <v>1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0</v>
      </c>
      <c r="AU111" s="21">
        <v>0</v>
      </c>
      <c r="AV111" s="21">
        <v>0</v>
      </c>
      <c r="AW111" s="21">
        <v>0</v>
      </c>
      <c r="AX111" s="21">
        <v>0</v>
      </c>
      <c r="AY111" s="21">
        <v>0</v>
      </c>
      <c r="AZ111" s="21">
        <v>0</v>
      </c>
      <c r="BA111" s="22">
        <v>10</v>
      </c>
      <c r="BB111" s="10"/>
      <c r="BC111" s="89" t="e">
        <f>BA111-#REF!</f>
        <v>#REF!</v>
      </c>
      <c r="BD111" s="10"/>
    </row>
    <row r="112" spans="1:56" ht="21.95" customHeight="1" x14ac:dyDescent="0.55000000000000004">
      <c r="A112" s="18">
        <v>100</v>
      </c>
      <c r="B112" s="18" t="s">
        <v>494</v>
      </c>
      <c r="C112" s="19" t="s">
        <v>495</v>
      </c>
      <c r="D112" s="19" t="s">
        <v>303</v>
      </c>
      <c r="E112" s="68">
        <v>0</v>
      </c>
      <c r="F112" s="21">
        <v>0</v>
      </c>
      <c r="G112" s="21">
        <v>0</v>
      </c>
      <c r="H112" s="21">
        <v>2</v>
      </c>
      <c r="I112" s="20">
        <v>0</v>
      </c>
      <c r="J112" s="20">
        <v>0</v>
      </c>
      <c r="K112" s="20">
        <v>1</v>
      </c>
      <c r="L112" s="20">
        <v>0</v>
      </c>
      <c r="M112" s="21">
        <v>0</v>
      </c>
      <c r="N112" s="21">
        <v>0</v>
      </c>
      <c r="O112" s="21">
        <v>0</v>
      </c>
      <c r="P112" s="20">
        <v>0</v>
      </c>
      <c r="Q112" s="20">
        <v>1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>
        <v>0</v>
      </c>
      <c r="AV112" s="21">
        <v>0</v>
      </c>
      <c r="AW112" s="21">
        <v>0</v>
      </c>
      <c r="AX112" s="21">
        <v>1</v>
      </c>
      <c r="AY112" s="21">
        <v>0</v>
      </c>
      <c r="AZ112" s="21">
        <v>1</v>
      </c>
      <c r="BA112" s="22">
        <v>6</v>
      </c>
      <c r="BB112" s="10"/>
      <c r="BC112" s="89" t="e">
        <f>BA112-#REF!</f>
        <v>#REF!</v>
      </c>
      <c r="BD112" s="10"/>
    </row>
    <row r="113" spans="1:56" ht="21.95" customHeight="1" x14ac:dyDescent="0.55000000000000004">
      <c r="A113" s="18">
        <v>101</v>
      </c>
      <c r="B113" s="18" t="s">
        <v>497</v>
      </c>
      <c r="C113" s="19" t="s">
        <v>498</v>
      </c>
      <c r="D113" s="19" t="s">
        <v>303</v>
      </c>
      <c r="E113" s="68">
        <v>1</v>
      </c>
      <c r="F113" s="21">
        <v>0</v>
      </c>
      <c r="G113" s="21">
        <v>0</v>
      </c>
      <c r="H113" s="21">
        <v>1</v>
      </c>
      <c r="I113" s="20">
        <v>1</v>
      </c>
      <c r="J113" s="20">
        <v>0</v>
      </c>
      <c r="K113" s="20">
        <v>1</v>
      </c>
      <c r="L113" s="20">
        <v>0</v>
      </c>
      <c r="M113" s="21">
        <v>0</v>
      </c>
      <c r="N113" s="21">
        <v>0</v>
      </c>
      <c r="O113" s="21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2">
        <v>4</v>
      </c>
      <c r="BB113" s="10"/>
      <c r="BC113" s="89" t="e">
        <f>BA113-#REF!</f>
        <v>#REF!</v>
      </c>
      <c r="BD113" s="10"/>
    </row>
    <row r="114" spans="1:56" ht="21.95" customHeight="1" x14ac:dyDescent="0.55000000000000004">
      <c r="A114" s="18">
        <v>102</v>
      </c>
      <c r="B114" s="18" t="s">
        <v>499</v>
      </c>
      <c r="C114" s="19" t="s">
        <v>500</v>
      </c>
      <c r="D114" s="19" t="s">
        <v>303</v>
      </c>
      <c r="E114" s="68">
        <v>1</v>
      </c>
      <c r="F114" s="21">
        <v>0</v>
      </c>
      <c r="G114" s="21">
        <v>2</v>
      </c>
      <c r="H114" s="21">
        <v>2</v>
      </c>
      <c r="I114" s="20">
        <v>2</v>
      </c>
      <c r="J114" s="20">
        <v>2</v>
      </c>
      <c r="K114" s="20">
        <v>2</v>
      </c>
      <c r="L114" s="20">
        <v>0</v>
      </c>
      <c r="M114" s="21">
        <v>0</v>
      </c>
      <c r="N114" s="21">
        <v>0</v>
      </c>
      <c r="O114" s="21">
        <v>2</v>
      </c>
      <c r="P114" s="20">
        <v>0</v>
      </c>
      <c r="Q114" s="20">
        <v>1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1</v>
      </c>
      <c r="Z114" s="20">
        <v>0</v>
      </c>
      <c r="AA114" s="20">
        <v>0</v>
      </c>
      <c r="AB114" s="20">
        <v>0</v>
      </c>
      <c r="AC114" s="21">
        <v>2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0</v>
      </c>
      <c r="BA114" s="22">
        <v>17</v>
      </c>
      <c r="BB114" s="10"/>
      <c r="BC114" s="89" t="e">
        <f>BA114-#REF!</f>
        <v>#REF!</v>
      </c>
      <c r="BD114" s="10"/>
    </row>
    <row r="115" spans="1:56" ht="21.95" customHeight="1" x14ac:dyDescent="0.55000000000000004">
      <c r="A115" s="18">
        <v>103</v>
      </c>
      <c r="B115" s="18" t="s">
        <v>501</v>
      </c>
      <c r="C115" s="19" t="s">
        <v>502</v>
      </c>
      <c r="D115" s="19" t="s">
        <v>303</v>
      </c>
      <c r="E115" s="68">
        <v>1</v>
      </c>
      <c r="F115" s="21">
        <v>0</v>
      </c>
      <c r="G115" s="21">
        <v>0</v>
      </c>
      <c r="H115" s="21">
        <v>0</v>
      </c>
      <c r="I115" s="20">
        <v>1</v>
      </c>
      <c r="J115" s="20">
        <v>1</v>
      </c>
      <c r="K115" s="20">
        <v>1</v>
      </c>
      <c r="L115" s="20">
        <v>0</v>
      </c>
      <c r="M115" s="21">
        <v>1</v>
      </c>
      <c r="N115" s="21">
        <v>0</v>
      </c>
      <c r="O115" s="21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1">
        <v>1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</v>
      </c>
      <c r="AY115" s="21">
        <v>0</v>
      </c>
      <c r="AZ115" s="21">
        <v>0</v>
      </c>
      <c r="BA115" s="22">
        <v>6</v>
      </c>
      <c r="BB115" s="10"/>
      <c r="BC115" s="89" t="e">
        <f>BA115-#REF!</f>
        <v>#REF!</v>
      </c>
      <c r="BD115" s="10"/>
    </row>
    <row r="116" spans="1:56" ht="21.95" customHeight="1" x14ac:dyDescent="0.55000000000000004">
      <c r="A116" s="18">
        <v>104</v>
      </c>
      <c r="B116" s="18" t="s">
        <v>503</v>
      </c>
      <c r="C116" s="19" t="s">
        <v>504</v>
      </c>
      <c r="D116" s="19" t="s">
        <v>303</v>
      </c>
      <c r="E116" s="68">
        <v>1</v>
      </c>
      <c r="F116" s="21">
        <v>1</v>
      </c>
      <c r="G116" s="21">
        <v>4</v>
      </c>
      <c r="H116" s="21">
        <v>0</v>
      </c>
      <c r="I116" s="20">
        <v>6</v>
      </c>
      <c r="J116" s="20">
        <v>5</v>
      </c>
      <c r="K116" s="20">
        <v>5</v>
      </c>
      <c r="L116" s="20">
        <v>0</v>
      </c>
      <c r="M116" s="21">
        <v>0</v>
      </c>
      <c r="N116" s="21">
        <v>0</v>
      </c>
      <c r="O116" s="21">
        <v>2</v>
      </c>
      <c r="P116" s="20">
        <v>1</v>
      </c>
      <c r="Q116" s="20">
        <v>1</v>
      </c>
      <c r="R116" s="20">
        <v>1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1</v>
      </c>
      <c r="Z116" s="20">
        <v>0</v>
      </c>
      <c r="AA116" s="20">
        <v>0</v>
      </c>
      <c r="AB116" s="20">
        <v>0</v>
      </c>
      <c r="AC116" s="21">
        <v>3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1">
        <v>0</v>
      </c>
      <c r="AU116" s="21">
        <v>0</v>
      </c>
      <c r="AV116" s="21">
        <v>0</v>
      </c>
      <c r="AW116" s="21">
        <v>0</v>
      </c>
      <c r="AX116" s="21">
        <v>0</v>
      </c>
      <c r="AY116" s="21">
        <v>0</v>
      </c>
      <c r="AZ116" s="21">
        <v>1</v>
      </c>
      <c r="BA116" s="22">
        <v>32</v>
      </c>
      <c r="BB116" s="10"/>
      <c r="BC116" s="89" t="e">
        <f>BA116-#REF!</f>
        <v>#REF!</v>
      </c>
      <c r="BD116" s="10"/>
    </row>
    <row r="117" spans="1:56" ht="21.95" customHeight="1" x14ac:dyDescent="0.55000000000000004">
      <c r="A117" s="18">
        <v>105</v>
      </c>
      <c r="B117" s="18" t="s">
        <v>507</v>
      </c>
      <c r="C117" s="19" t="s">
        <v>508</v>
      </c>
      <c r="D117" s="19" t="s">
        <v>303</v>
      </c>
      <c r="E117" s="68">
        <v>1</v>
      </c>
      <c r="F117" s="21">
        <v>0</v>
      </c>
      <c r="G117" s="21">
        <v>1</v>
      </c>
      <c r="H117" s="21">
        <v>2</v>
      </c>
      <c r="I117" s="20">
        <v>3</v>
      </c>
      <c r="J117" s="20">
        <v>2</v>
      </c>
      <c r="K117" s="20">
        <v>2</v>
      </c>
      <c r="L117" s="20">
        <v>0</v>
      </c>
      <c r="M117" s="21">
        <v>0</v>
      </c>
      <c r="N117" s="21">
        <v>0</v>
      </c>
      <c r="O117" s="21">
        <v>2</v>
      </c>
      <c r="P117" s="20">
        <v>0</v>
      </c>
      <c r="Q117" s="20">
        <v>1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1</v>
      </c>
      <c r="Y117" s="20">
        <v>0</v>
      </c>
      <c r="Z117" s="20">
        <v>0</v>
      </c>
      <c r="AA117" s="20">
        <v>0</v>
      </c>
      <c r="AB117" s="20">
        <v>0</v>
      </c>
      <c r="AC117" s="21">
        <v>2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  <c r="AT117" s="21">
        <v>0</v>
      </c>
      <c r="AU117" s="21">
        <v>0</v>
      </c>
      <c r="AV117" s="21">
        <v>0</v>
      </c>
      <c r="AW117" s="21">
        <v>0</v>
      </c>
      <c r="AX117" s="21">
        <v>0</v>
      </c>
      <c r="AY117" s="21">
        <v>0</v>
      </c>
      <c r="AZ117" s="21">
        <v>0</v>
      </c>
      <c r="BA117" s="22">
        <v>17</v>
      </c>
      <c r="BB117" s="10"/>
      <c r="BC117" s="89" t="e">
        <f>BA117-#REF!</f>
        <v>#REF!</v>
      </c>
      <c r="BD117" s="10"/>
    </row>
    <row r="118" spans="1:56" ht="21.95" customHeight="1" x14ac:dyDescent="0.55000000000000004">
      <c r="A118" s="18">
        <v>106</v>
      </c>
      <c r="B118" s="18" t="s">
        <v>509</v>
      </c>
      <c r="C118" s="19" t="s">
        <v>510</v>
      </c>
      <c r="D118" s="19" t="s">
        <v>303</v>
      </c>
      <c r="E118" s="68">
        <v>1</v>
      </c>
      <c r="F118" s="21">
        <v>0</v>
      </c>
      <c r="G118" s="21">
        <v>1</v>
      </c>
      <c r="H118" s="21">
        <v>0</v>
      </c>
      <c r="I118" s="20">
        <v>2</v>
      </c>
      <c r="J118" s="20">
        <v>2</v>
      </c>
      <c r="K118" s="20">
        <v>1</v>
      </c>
      <c r="L118" s="20">
        <v>0</v>
      </c>
      <c r="M118" s="21">
        <v>1</v>
      </c>
      <c r="N118" s="21">
        <v>0</v>
      </c>
      <c r="O118" s="21">
        <v>2</v>
      </c>
      <c r="P118" s="20">
        <v>1</v>
      </c>
      <c r="Q118" s="20">
        <v>1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1</v>
      </c>
      <c r="Y118" s="20">
        <v>0</v>
      </c>
      <c r="Z118" s="20">
        <v>0</v>
      </c>
      <c r="AA118" s="20">
        <v>1</v>
      </c>
      <c r="AB118" s="20">
        <v>0</v>
      </c>
      <c r="AC118" s="21">
        <v>2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1</v>
      </c>
      <c r="AS118" s="21">
        <v>0</v>
      </c>
      <c r="AT118" s="21">
        <v>0</v>
      </c>
      <c r="AU118" s="21">
        <v>1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2">
        <v>18</v>
      </c>
      <c r="BB118" s="10"/>
      <c r="BC118" s="89" t="e">
        <f>BA118-#REF!</f>
        <v>#REF!</v>
      </c>
      <c r="BD118" s="10"/>
    </row>
    <row r="119" spans="1:56" ht="21.95" customHeight="1" x14ac:dyDescent="0.55000000000000004">
      <c r="A119" s="18">
        <v>107</v>
      </c>
      <c r="B119" s="18" t="s">
        <v>512</v>
      </c>
      <c r="C119" s="19" t="s">
        <v>513</v>
      </c>
      <c r="D119" s="19" t="s">
        <v>303</v>
      </c>
      <c r="E119" s="68">
        <v>1</v>
      </c>
      <c r="F119" s="21">
        <v>0</v>
      </c>
      <c r="G119" s="21">
        <v>1</v>
      </c>
      <c r="H119" s="21">
        <v>0</v>
      </c>
      <c r="I119" s="20">
        <v>1</v>
      </c>
      <c r="J119" s="20">
        <v>0</v>
      </c>
      <c r="K119" s="20">
        <v>1</v>
      </c>
      <c r="L119" s="20">
        <v>0</v>
      </c>
      <c r="M119" s="21">
        <v>1</v>
      </c>
      <c r="N119" s="21">
        <v>0</v>
      </c>
      <c r="O119" s="21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1</v>
      </c>
      <c r="AC119" s="21">
        <v>2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1">
        <v>1</v>
      </c>
      <c r="BA119" s="22">
        <v>9</v>
      </c>
      <c r="BB119" s="10"/>
      <c r="BC119" s="89" t="e">
        <f>BA119-#REF!</f>
        <v>#REF!</v>
      </c>
      <c r="BD119" s="10"/>
    </row>
    <row r="120" spans="1:56" ht="21.95" customHeight="1" x14ac:dyDescent="0.55000000000000004">
      <c r="A120" s="18">
        <v>108</v>
      </c>
      <c r="B120" s="18" t="s">
        <v>514</v>
      </c>
      <c r="C120" s="19" t="s">
        <v>515</v>
      </c>
      <c r="D120" s="19" t="s">
        <v>303</v>
      </c>
      <c r="E120" s="68">
        <v>1</v>
      </c>
      <c r="F120" s="21">
        <v>0</v>
      </c>
      <c r="G120" s="21">
        <v>2</v>
      </c>
      <c r="H120" s="21">
        <v>0</v>
      </c>
      <c r="I120" s="20">
        <v>2</v>
      </c>
      <c r="J120" s="20">
        <v>2</v>
      </c>
      <c r="K120" s="20">
        <v>1</v>
      </c>
      <c r="L120" s="20">
        <v>0</v>
      </c>
      <c r="M120" s="21">
        <v>0</v>
      </c>
      <c r="N120" s="21">
        <v>0</v>
      </c>
      <c r="O120" s="21">
        <v>1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2">
        <v>9</v>
      </c>
      <c r="BB120" s="10"/>
      <c r="BC120" s="89" t="e">
        <f>BA120-#REF!</f>
        <v>#REF!</v>
      </c>
      <c r="BD120" s="10"/>
    </row>
    <row r="121" spans="1:56" ht="21.95" customHeight="1" x14ac:dyDescent="0.55000000000000004">
      <c r="A121" s="18">
        <v>109</v>
      </c>
      <c r="B121" s="18" t="s">
        <v>585</v>
      </c>
      <c r="C121" s="19" t="s">
        <v>491</v>
      </c>
      <c r="D121" s="19" t="s">
        <v>303</v>
      </c>
      <c r="E121" s="68">
        <v>1</v>
      </c>
      <c r="F121" s="21">
        <v>0</v>
      </c>
      <c r="G121" s="21">
        <v>0</v>
      </c>
      <c r="H121" s="21">
        <v>2</v>
      </c>
      <c r="I121" s="20">
        <v>1</v>
      </c>
      <c r="J121" s="20">
        <v>0</v>
      </c>
      <c r="K121" s="20">
        <v>0</v>
      </c>
      <c r="L121" s="20">
        <v>1</v>
      </c>
      <c r="M121" s="21">
        <v>1</v>
      </c>
      <c r="N121" s="21">
        <v>0</v>
      </c>
      <c r="O121" s="21">
        <v>1</v>
      </c>
      <c r="P121" s="20">
        <v>0</v>
      </c>
      <c r="Q121" s="20">
        <v>1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1">
        <v>1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1</v>
      </c>
      <c r="AS121" s="21">
        <v>0</v>
      </c>
      <c r="AT121" s="21">
        <v>0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  <c r="BA121" s="22">
        <v>10</v>
      </c>
      <c r="BB121" s="10"/>
      <c r="BC121" s="89" t="e">
        <f>BA121-#REF!</f>
        <v>#REF!</v>
      </c>
      <c r="BD121" s="10"/>
    </row>
    <row r="122" spans="1:56" ht="21.95" customHeight="1" x14ac:dyDescent="0.55000000000000004">
      <c r="A122" s="18">
        <v>110</v>
      </c>
      <c r="B122" s="18" t="s">
        <v>516</v>
      </c>
      <c r="C122" s="19" t="s">
        <v>517</v>
      </c>
      <c r="D122" s="19" t="s">
        <v>303</v>
      </c>
      <c r="E122" s="68">
        <v>1</v>
      </c>
      <c r="F122" s="21">
        <v>0</v>
      </c>
      <c r="G122" s="21">
        <v>0</v>
      </c>
      <c r="H122" s="21">
        <v>1</v>
      </c>
      <c r="I122" s="20">
        <v>1</v>
      </c>
      <c r="J122" s="20">
        <v>1</v>
      </c>
      <c r="K122" s="20">
        <v>0</v>
      </c>
      <c r="L122" s="20">
        <v>0</v>
      </c>
      <c r="M122" s="21">
        <v>0</v>
      </c>
      <c r="N122" s="21">
        <v>0</v>
      </c>
      <c r="O122" s="21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2">
        <v>4</v>
      </c>
      <c r="BB122" s="10"/>
      <c r="BC122" s="89" t="e">
        <f>BA122-#REF!</f>
        <v>#REF!</v>
      </c>
      <c r="BD122" s="10"/>
    </row>
    <row r="123" spans="1:56" ht="21.95" customHeight="1" x14ac:dyDescent="0.55000000000000004">
      <c r="A123" s="18">
        <v>111</v>
      </c>
      <c r="B123" s="18" t="s">
        <v>518</v>
      </c>
      <c r="C123" s="19" t="s">
        <v>519</v>
      </c>
      <c r="D123" s="19" t="s">
        <v>303</v>
      </c>
      <c r="E123" s="68">
        <v>1</v>
      </c>
      <c r="F123" s="21">
        <v>0</v>
      </c>
      <c r="G123" s="21">
        <v>0</v>
      </c>
      <c r="H123" s="21">
        <v>1</v>
      </c>
      <c r="I123" s="20">
        <v>1</v>
      </c>
      <c r="J123" s="20">
        <v>1</v>
      </c>
      <c r="K123" s="20">
        <v>0</v>
      </c>
      <c r="L123" s="20">
        <v>0</v>
      </c>
      <c r="M123" s="21">
        <v>0</v>
      </c>
      <c r="N123" s="21">
        <v>0</v>
      </c>
      <c r="O123" s="21">
        <v>1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1">
        <v>1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  <c r="AT123" s="21">
        <v>0</v>
      </c>
      <c r="AU123" s="21">
        <v>0</v>
      </c>
      <c r="AV123" s="21">
        <v>0</v>
      </c>
      <c r="AW123" s="21">
        <v>0</v>
      </c>
      <c r="AX123" s="21">
        <v>0</v>
      </c>
      <c r="AY123" s="21">
        <v>0</v>
      </c>
      <c r="AZ123" s="21">
        <v>0</v>
      </c>
      <c r="BA123" s="22">
        <v>6</v>
      </c>
      <c r="BB123" s="10"/>
      <c r="BC123" s="89" t="e">
        <f>BA123-#REF!</f>
        <v>#REF!</v>
      </c>
      <c r="BD123" s="10"/>
    </row>
    <row r="124" spans="1:56" ht="21.95" customHeight="1" x14ac:dyDescent="0.55000000000000004">
      <c r="A124" s="18">
        <v>112</v>
      </c>
      <c r="B124" s="18" t="s">
        <v>520</v>
      </c>
      <c r="C124" s="19" t="s">
        <v>521</v>
      </c>
      <c r="D124" s="19" t="s">
        <v>303</v>
      </c>
      <c r="E124" s="68">
        <v>1</v>
      </c>
      <c r="F124" s="21">
        <v>0</v>
      </c>
      <c r="G124" s="21">
        <v>1</v>
      </c>
      <c r="H124" s="21">
        <v>0</v>
      </c>
      <c r="I124" s="20">
        <v>1</v>
      </c>
      <c r="J124" s="20">
        <v>1</v>
      </c>
      <c r="K124" s="20">
        <v>0</v>
      </c>
      <c r="L124" s="20">
        <v>0</v>
      </c>
      <c r="M124" s="21">
        <v>0</v>
      </c>
      <c r="N124" s="21">
        <v>0</v>
      </c>
      <c r="O124" s="21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1">
        <v>1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  <c r="AT124" s="21">
        <v>0</v>
      </c>
      <c r="AU124" s="21">
        <v>0</v>
      </c>
      <c r="AV124" s="21">
        <v>0</v>
      </c>
      <c r="AW124" s="21">
        <v>0</v>
      </c>
      <c r="AX124" s="21">
        <v>0</v>
      </c>
      <c r="AY124" s="21">
        <v>0</v>
      </c>
      <c r="AZ124" s="21">
        <v>0</v>
      </c>
      <c r="BA124" s="22">
        <v>5</v>
      </c>
      <c r="BB124" s="10"/>
      <c r="BC124" s="89" t="e">
        <f>BA124-#REF!</f>
        <v>#REF!</v>
      </c>
      <c r="BD124" s="10"/>
    </row>
    <row r="125" spans="1:56" ht="21.95" customHeight="1" x14ac:dyDescent="0.55000000000000004">
      <c r="A125" s="18">
        <v>113</v>
      </c>
      <c r="B125" s="18" t="s">
        <v>522</v>
      </c>
      <c r="C125" s="19" t="s">
        <v>523</v>
      </c>
      <c r="D125" s="19" t="s">
        <v>303</v>
      </c>
      <c r="E125" s="68">
        <v>1</v>
      </c>
      <c r="F125" s="21">
        <v>0</v>
      </c>
      <c r="G125" s="21">
        <v>1</v>
      </c>
      <c r="H125" s="21">
        <v>0</v>
      </c>
      <c r="I125" s="20">
        <v>3</v>
      </c>
      <c r="J125" s="20">
        <v>2</v>
      </c>
      <c r="K125" s="20">
        <v>1</v>
      </c>
      <c r="L125" s="20">
        <v>0</v>
      </c>
      <c r="M125" s="21">
        <v>0</v>
      </c>
      <c r="N125" s="21">
        <v>1</v>
      </c>
      <c r="O125" s="21">
        <v>1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1</v>
      </c>
      <c r="Z125" s="20">
        <v>1</v>
      </c>
      <c r="AA125" s="20">
        <v>0</v>
      </c>
      <c r="AB125" s="20">
        <v>0</v>
      </c>
      <c r="AC125" s="21">
        <v>3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  <c r="AT125" s="21">
        <v>0</v>
      </c>
      <c r="AU125" s="21">
        <v>0</v>
      </c>
      <c r="AV125" s="21">
        <v>1</v>
      </c>
      <c r="AW125" s="21">
        <v>0</v>
      </c>
      <c r="AX125" s="21">
        <v>0</v>
      </c>
      <c r="AY125" s="21">
        <v>0</v>
      </c>
      <c r="AZ125" s="21">
        <v>0</v>
      </c>
      <c r="BA125" s="22">
        <v>16</v>
      </c>
      <c r="BB125" s="10"/>
      <c r="BC125" s="89" t="e">
        <f>BA125-#REF!</f>
        <v>#REF!</v>
      </c>
      <c r="BD125" s="10"/>
    </row>
    <row r="126" spans="1:56" ht="21.95" customHeight="1" x14ac:dyDescent="0.55000000000000004">
      <c r="A126" s="18">
        <v>114</v>
      </c>
      <c r="B126" s="18" t="s">
        <v>524</v>
      </c>
      <c r="C126" s="19" t="s">
        <v>525</v>
      </c>
      <c r="D126" s="19" t="s">
        <v>303</v>
      </c>
      <c r="E126" s="68">
        <v>1</v>
      </c>
      <c r="F126" s="21">
        <v>0</v>
      </c>
      <c r="G126" s="21">
        <v>0</v>
      </c>
      <c r="H126" s="21">
        <v>3</v>
      </c>
      <c r="I126" s="20">
        <v>1</v>
      </c>
      <c r="J126" s="20">
        <v>0</v>
      </c>
      <c r="K126" s="20">
        <v>0</v>
      </c>
      <c r="L126" s="20">
        <v>0</v>
      </c>
      <c r="M126" s="21">
        <v>0</v>
      </c>
      <c r="N126" s="21">
        <v>0</v>
      </c>
      <c r="O126" s="21">
        <v>0</v>
      </c>
      <c r="P126" s="20">
        <v>0</v>
      </c>
      <c r="Q126" s="20">
        <v>1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1">
        <v>1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1">
        <v>1</v>
      </c>
      <c r="BA126" s="22">
        <v>8</v>
      </c>
      <c r="BB126" s="10"/>
      <c r="BC126" s="89" t="e">
        <f>BA126-#REF!</f>
        <v>#REF!</v>
      </c>
      <c r="BD126" s="10"/>
    </row>
    <row r="127" spans="1:56" ht="21.95" customHeight="1" x14ac:dyDescent="0.55000000000000004">
      <c r="A127" s="18">
        <v>115</v>
      </c>
      <c r="B127" s="18" t="s">
        <v>527</v>
      </c>
      <c r="C127" s="19" t="s">
        <v>528</v>
      </c>
      <c r="D127" s="19" t="s">
        <v>303</v>
      </c>
      <c r="E127" s="68">
        <v>1</v>
      </c>
      <c r="F127" s="21">
        <v>0</v>
      </c>
      <c r="G127" s="21">
        <v>1</v>
      </c>
      <c r="H127" s="21">
        <v>0</v>
      </c>
      <c r="I127" s="20">
        <v>1</v>
      </c>
      <c r="J127" s="20">
        <v>1</v>
      </c>
      <c r="K127" s="20">
        <v>0</v>
      </c>
      <c r="L127" s="20">
        <v>0</v>
      </c>
      <c r="M127" s="21">
        <v>0</v>
      </c>
      <c r="N127" s="21">
        <v>0</v>
      </c>
      <c r="O127" s="21">
        <v>0</v>
      </c>
      <c r="P127" s="20">
        <v>0</v>
      </c>
      <c r="Q127" s="20">
        <v>0</v>
      </c>
      <c r="R127" s="20">
        <v>1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1">
        <v>1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  <c r="AT127" s="21">
        <v>0</v>
      </c>
      <c r="AU127" s="21">
        <v>0</v>
      </c>
      <c r="AV127" s="21">
        <v>0</v>
      </c>
      <c r="AW127" s="21">
        <v>1</v>
      </c>
      <c r="AX127" s="21">
        <v>0</v>
      </c>
      <c r="AY127" s="21">
        <v>0</v>
      </c>
      <c r="AZ127" s="21">
        <v>1</v>
      </c>
      <c r="BA127" s="22">
        <v>8</v>
      </c>
      <c r="BB127" s="10"/>
      <c r="BC127" s="89" t="e">
        <f>BA127-#REF!</f>
        <v>#REF!</v>
      </c>
      <c r="BD127" s="10"/>
    </row>
    <row r="128" spans="1:56" ht="21.95" customHeight="1" x14ac:dyDescent="0.55000000000000004">
      <c r="A128" s="18">
        <v>116</v>
      </c>
      <c r="B128" s="18" t="s">
        <v>529</v>
      </c>
      <c r="C128" s="19" t="s">
        <v>530</v>
      </c>
      <c r="D128" s="19" t="s">
        <v>303</v>
      </c>
      <c r="E128" s="68">
        <v>1</v>
      </c>
      <c r="F128" s="21">
        <v>0</v>
      </c>
      <c r="G128" s="21">
        <v>1</v>
      </c>
      <c r="H128" s="21">
        <v>0</v>
      </c>
      <c r="I128" s="20">
        <v>1</v>
      </c>
      <c r="J128" s="20">
        <v>1</v>
      </c>
      <c r="K128" s="20">
        <v>1</v>
      </c>
      <c r="L128" s="20">
        <v>0</v>
      </c>
      <c r="M128" s="21">
        <v>0</v>
      </c>
      <c r="N128" s="21">
        <v>0</v>
      </c>
      <c r="O128" s="21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  <c r="AT128" s="21">
        <v>0</v>
      </c>
      <c r="AU128" s="21">
        <v>0</v>
      </c>
      <c r="AV128" s="21">
        <v>0</v>
      </c>
      <c r="AW128" s="21">
        <v>0</v>
      </c>
      <c r="AX128" s="21">
        <v>0</v>
      </c>
      <c r="AY128" s="21">
        <v>0</v>
      </c>
      <c r="AZ128" s="21">
        <v>1</v>
      </c>
      <c r="BA128" s="22">
        <v>6</v>
      </c>
      <c r="BB128" s="10"/>
      <c r="BC128" s="89" t="e">
        <f>BA128-#REF!</f>
        <v>#REF!</v>
      </c>
      <c r="BD128" s="10"/>
    </row>
    <row r="129" spans="1:56" ht="21.95" customHeight="1" x14ac:dyDescent="0.55000000000000004">
      <c r="A129" s="18">
        <v>117</v>
      </c>
      <c r="B129" s="18" t="s">
        <v>533</v>
      </c>
      <c r="C129" s="19" t="s">
        <v>534</v>
      </c>
      <c r="D129" s="19" t="s">
        <v>303</v>
      </c>
      <c r="E129" s="68">
        <v>1</v>
      </c>
      <c r="F129" s="21">
        <v>0</v>
      </c>
      <c r="G129" s="21">
        <v>2</v>
      </c>
      <c r="H129" s="21">
        <v>0</v>
      </c>
      <c r="I129" s="20">
        <v>1</v>
      </c>
      <c r="J129" s="20">
        <v>1</v>
      </c>
      <c r="K129" s="20">
        <v>1</v>
      </c>
      <c r="L129" s="20">
        <v>0</v>
      </c>
      <c r="M129" s="21">
        <v>0</v>
      </c>
      <c r="N129" s="21">
        <v>0</v>
      </c>
      <c r="O129" s="21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1</v>
      </c>
      <c r="AB129" s="20">
        <v>0</v>
      </c>
      <c r="AC129" s="21">
        <v>1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1">
        <v>1</v>
      </c>
      <c r="AV129" s="21">
        <v>0</v>
      </c>
      <c r="AW129" s="21">
        <v>0</v>
      </c>
      <c r="AX129" s="21">
        <v>0</v>
      </c>
      <c r="AY129" s="21">
        <v>0</v>
      </c>
      <c r="AZ129" s="21">
        <v>1</v>
      </c>
      <c r="BA129" s="22">
        <v>10</v>
      </c>
      <c r="BB129" s="10"/>
      <c r="BC129" s="89" t="e">
        <f>BA129-#REF!</f>
        <v>#REF!</v>
      </c>
      <c r="BD129" s="10"/>
    </row>
    <row r="130" spans="1:56" ht="21.95" customHeight="1" x14ac:dyDescent="0.55000000000000004">
      <c r="A130" s="18">
        <v>118</v>
      </c>
      <c r="B130" s="18">
        <v>90020127</v>
      </c>
      <c r="C130" s="19" t="s">
        <v>535</v>
      </c>
      <c r="D130" s="19" t="s">
        <v>303</v>
      </c>
      <c r="E130" s="68">
        <v>1</v>
      </c>
      <c r="F130" s="21">
        <v>0</v>
      </c>
      <c r="G130" s="21">
        <v>1</v>
      </c>
      <c r="H130" s="21">
        <v>1</v>
      </c>
      <c r="I130" s="20">
        <v>1</v>
      </c>
      <c r="J130" s="20">
        <v>0</v>
      </c>
      <c r="K130" s="20">
        <v>0</v>
      </c>
      <c r="L130" s="20">
        <v>1</v>
      </c>
      <c r="M130" s="21">
        <v>1</v>
      </c>
      <c r="N130" s="21">
        <v>0</v>
      </c>
      <c r="O130" s="21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  <c r="AT130" s="21">
        <v>0</v>
      </c>
      <c r="AU130" s="21">
        <v>0</v>
      </c>
      <c r="AV130" s="21">
        <v>0</v>
      </c>
      <c r="AW130" s="21">
        <v>0</v>
      </c>
      <c r="AX130" s="21">
        <v>0</v>
      </c>
      <c r="AY130" s="21">
        <v>0</v>
      </c>
      <c r="AZ130" s="21">
        <v>0</v>
      </c>
      <c r="BA130" s="22">
        <v>6</v>
      </c>
      <c r="BB130" s="10"/>
      <c r="BC130" s="89" t="e">
        <f>BA130-#REF!</f>
        <v>#REF!</v>
      </c>
      <c r="BD130" s="10"/>
    </row>
    <row r="131" spans="1:56" ht="21.95" customHeight="1" x14ac:dyDescent="0.55000000000000004">
      <c r="A131" s="18">
        <v>119</v>
      </c>
      <c r="B131" s="18" t="s">
        <v>586</v>
      </c>
      <c r="C131" s="19" t="s">
        <v>587</v>
      </c>
      <c r="D131" s="19" t="s">
        <v>303</v>
      </c>
      <c r="E131" s="68">
        <v>1</v>
      </c>
      <c r="F131" s="21">
        <v>1</v>
      </c>
      <c r="G131" s="21">
        <v>1</v>
      </c>
      <c r="H131" s="21">
        <v>1</v>
      </c>
      <c r="I131" s="20">
        <v>1</v>
      </c>
      <c r="J131" s="20">
        <v>1</v>
      </c>
      <c r="K131" s="20">
        <v>1</v>
      </c>
      <c r="L131" s="20">
        <v>0</v>
      </c>
      <c r="M131" s="21">
        <v>0</v>
      </c>
      <c r="N131" s="21">
        <v>0</v>
      </c>
      <c r="O131" s="21">
        <v>2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1">
        <v>1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  <c r="AT131" s="21">
        <v>0</v>
      </c>
      <c r="AU131" s="21">
        <v>0</v>
      </c>
      <c r="AV131" s="21">
        <v>0</v>
      </c>
      <c r="AW131" s="21">
        <v>0</v>
      </c>
      <c r="AX131" s="21">
        <v>0</v>
      </c>
      <c r="AY131" s="21">
        <v>0</v>
      </c>
      <c r="AZ131" s="21">
        <v>0</v>
      </c>
      <c r="BA131" s="22">
        <v>10</v>
      </c>
      <c r="BB131" s="10"/>
      <c r="BC131" s="89" t="e">
        <f>BA131-#REF!</f>
        <v>#REF!</v>
      </c>
      <c r="BD131" s="10"/>
    </row>
    <row r="132" spans="1:56" ht="21.95" customHeight="1" x14ac:dyDescent="0.55000000000000004">
      <c r="A132" s="18">
        <v>120</v>
      </c>
      <c r="B132" s="18" t="s">
        <v>536</v>
      </c>
      <c r="C132" s="19" t="s">
        <v>537</v>
      </c>
      <c r="D132" s="19" t="s">
        <v>303</v>
      </c>
      <c r="E132" s="68">
        <v>1</v>
      </c>
      <c r="F132" s="21">
        <v>1</v>
      </c>
      <c r="G132" s="21">
        <v>3</v>
      </c>
      <c r="H132" s="21">
        <v>0</v>
      </c>
      <c r="I132" s="20">
        <v>6</v>
      </c>
      <c r="J132" s="20">
        <v>2</v>
      </c>
      <c r="K132" s="20">
        <v>3</v>
      </c>
      <c r="L132" s="20">
        <v>0</v>
      </c>
      <c r="M132" s="21">
        <v>0</v>
      </c>
      <c r="N132" s="21">
        <v>0</v>
      </c>
      <c r="O132" s="21">
        <v>0</v>
      </c>
      <c r="P132" s="20">
        <v>1</v>
      </c>
      <c r="Q132" s="20">
        <v>1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1</v>
      </c>
      <c r="Z132" s="20">
        <v>0</v>
      </c>
      <c r="AA132" s="20">
        <v>0</v>
      </c>
      <c r="AB132" s="20">
        <v>0</v>
      </c>
      <c r="AC132" s="21">
        <v>2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  <c r="AT132" s="21">
        <v>0</v>
      </c>
      <c r="AU132" s="21">
        <v>0</v>
      </c>
      <c r="AV132" s="21">
        <v>0</v>
      </c>
      <c r="AW132" s="21">
        <v>0</v>
      </c>
      <c r="AX132" s="21">
        <v>0</v>
      </c>
      <c r="AY132" s="21">
        <v>0</v>
      </c>
      <c r="AZ132" s="21">
        <v>0</v>
      </c>
      <c r="BA132" s="22">
        <v>21</v>
      </c>
      <c r="BB132" s="10"/>
      <c r="BC132" s="89" t="e">
        <f>BA132-#REF!</f>
        <v>#REF!</v>
      </c>
      <c r="BD132" s="10"/>
    </row>
    <row r="133" spans="1:56" ht="21.95" customHeight="1" x14ac:dyDescent="0.55000000000000004">
      <c r="A133" s="18">
        <v>121</v>
      </c>
      <c r="B133" s="18" t="s">
        <v>538</v>
      </c>
      <c r="C133" s="19" t="s">
        <v>539</v>
      </c>
      <c r="D133" s="19" t="s">
        <v>303</v>
      </c>
      <c r="E133" s="68">
        <v>1</v>
      </c>
      <c r="F133" s="21">
        <v>0</v>
      </c>
      <c r="G133" s="21">
        <v>0</v>
      </c>
      <c r="H133" s="21">
        <v>0</v>
      </c>
      <c r="I133" s="20">
        <v>1</v>
      </c>
      <c r="J133" s="20">
        <v>0</v>
      </c>
      <c r="K133" s="20">
        <v>1</v>
      </c>
      <c r="L133" s="20">
        <v>0</v>
      </c>
      <c r="M133" s="21">
        <v>0</v>
      </c>
      <c r="N133" s="21">
        <v>0</v>
      </c>
      <c r="O133" s="21">
        <v>0</v>
      </c>
      <c r="P133" s="20">
        <v>1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1">
        <v>1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  <c r="AT133" s="21">
        <v>0</v>
      </c>
      <c r="AU133" s="21">
        <v>0</v>
      </c>
      <c r="AV133" s="21">
        <v>0</v>
      </c>
      <c r="AW133" s="21">
        <v>0</v>
      </c>
      <c r="AX133" s="21">
        <v>0</v>
      </c>
      <c r="AY133" s="21">
        <v>0</v>
      </c>
      <c r="AZ133" s="21">
        <v>0</v>
      </c>
      <c r="BA133" s="22">
        <v>5</v>
      </c>
      <c r="BB133" s="10"/>
      <c r="BC133" s="89" t="e">
        <f>BA133-#REF!</f>
        <v>#REF!</v>
      </c>
      <c r="BD133" s="10"/>
    </row>
    <row r="134" spans="1:56" ht="21.95" customHeight="1" x14ac:dyDescent="0.55000000000000004">
      <c r="A134" s="18">
        <v>122</v>
      </c>
      <c r="B134" s="18" t="s">
        <v>540</v>
      </c>
      <c r="C134" s="19" t="s">
        <v>541</v>
      </c>
      <c r="D134" s="19" t="s">
        <v>303</v>
      </c>
      <c r="E134" s="68">
        <v>1</v>
      </c>
      <c r="F134" s="21">
        <v>0</v>
      </c>
      <c r="G134" s="21">
        <v>2</v>
      </c>
      <c r="H134" s="21">
        <v>1</v>
      </c>
      <c r="I134" s="20">
        <v>1</v>
      </c>
      <c r="J134" s="20">
        <v>1</v>
      </c>
      <c r="K134" s="20">
        <v>0</v>
      </c>
      <c r="L134" s="20">
        <v>0</v>
      </c>
      <c r="M134" s="21">
        <v>1</v>
      </c>
      <c r="N134" s="21">
        <v>0</v>
      </c>
      <c r="O134" s="21">
        <v>1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1</v>
      </c>
      <c r="AA134" s="20">
        <v>0</v>
      </c>
      <c r="AB134" s="20">
        <v>0</v>
      </c>
      <c r="AC134" s="21">
        <v>2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1">
        <v>0</v>
      </c>
      <c r="AV134" s="21">
        <v>0</v>
      </c>
      <c r="AW134" s="21">
        <v>0</v>
      </c>
      <c r="AX134" s="21">
        <v>0</v>
      </c>
      <c r="AY134" s="21">
        <v>0</v>
      </c>
      <c r="AZ134" s="21">
        <v>0</v>
      </c>
      <c r="BA134" s="22">
        <v>11</v>
      </c>
      <c r="BB134" s="10"/>
      <c r="BC134" s="89" t="e">
        <f>BA134-#REF!</f>
        <v>#REF!</v>
      </c>
      <c r="BD134" s="10"/>
    </row>
    <row r="135" spans="1:56" ht="21.95" customHeight="1" x14ac:dyDescent="0.55000000000000004">
      <c r="A135" s="18">
        <v>123</v>
      </c>
      <c r="B135" s="18" t="s">
        <v>543</v>
      </c>
      <c r="C135" s="19" t="s">
        <v>544</v>
      </c>
      <c r="D135" s="19" t="s">
        <v>303</v>
      </c>
      <c r="E135" s="68">
        <v>1</v>
      </c>
      <c r="F135" s="21">
        <v>0</v>
      </c>
      <c r="G135" s="21">
        <v>0</v>
      </c>
      <c r="H135" s="21">
        <v>0</v>
      </c>
      <c r="I135" s="20">
        <v>1</v>
      </c>
      <c r="J135" s="20">
        <v>1</v>
      </c>
      <c r="K135" s="20">
        <v>1</v>
      </c>
      <c r="L135" s="20">
        <v>0</v>
      </c>
      <c r="M135" s="21">
        <v>0</v>
      </c>
      <c r="N135" s="21">
        <v>0</v>
      </c>
      <c r="O135" s="21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  <c r="AT135" s="21">
        <v>0</v>
      </c>
      <c r="AU135" s="21">
        <v>0</v>
      </c>
      <c r="AV135" s="21">
        <v>0</v>
      </c>
      <c r="AW135" s="21">
        <v>0</v>
      </c>
      <c r="AX135" s="21">
        <v>0</v>
      </c>
      <c r="AY135" s="21">
        <v>0</v>
      </c>
      <c r="AZ135" s="21">
        <v>0</v>
      </c>
      <c r="BA135" s="22">
        <v>4</v>
      </c>
      <c r="BB135" s="10"/>
      <c r="BC135" s="89" t="e">
        <f>BA135-#REF!</f>
        <v>#REF!</v>
      </c>
      <c r="BD135" s="10"/>
    </row>
    <row r="136" spans="1:56" ht="21.95" customHeight="1" x14ac:dyDescent="0.55000000000000004">
      <c r="A136" s="18">
        <v>124</v>
      </c>
      <c r="B136" s="18" t="s">
        <v>545</v>
      </c>
      <c r="C136" s="19" t="s">
        <v>546</v>
      </c>
      <c r="D136" s="19" t="s">
        <v>303</v>
      </c>
      <c r="E136" s="68">
        <v>0</v>
      </c>
      <c r="F136" s="21">
        <v>0</v>
      </c>
      <c r="G136" s="21">
        <v>0</v>
      </c>
      <c r="H136" s="21">
        <v>1</v>
      </c>
      <c r="I136" s="20">
        <v>1</v>
      </c>
      <c r="J136" s="20">
        <v>1</v>
      </c>
      <c r="K136" s="20">
        <v>0</v>
      </c>
      <c r="L136" s="20">
        <v>0</v>
      </c>
      <c r="M136" s="21">
        <v>0</v>
      </c>
      <c r="N136" s="21">
        <v>0</v>
      </c>
      <c r="O136" s="21">
        <v>1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1</v>
      </c>
      <c r="Z136" s="20">
        <v>0</v>
      </c>
      <c r="AA136" s="20">
        <v>1</v>
      </c>
      <c r="AB136" s="20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  <c r="AT136" s="21">
        <v>0</v>
      </c>
      <c r="AU136" s="21">
        <v>0</v>
      </c>
      <c r="AV136" s="21">
        <v>0</v>
      </c>
      <c r="AW136" s="21">
        <v>0</v>
      </c>
      <c r="AX136" s="21">
        <v>1</v>
      </c>
      <c r="AY136" s="21">
        <v>0</v>
      </c>
      <c r="AZ136" s="21">
        <v>0</v>
      </c>
      <c r="BA136" s="22">
        <v>7</v>
      </c>
      <c r="BB136" s="10"/>
      <c r="BC136" s="89" t="e">
        <f>BA136-#REF!</f>
        <v>#REF!</v>
      </c>
      <c r="BD136" s="10"/>
    </row>
    <row r="137" spans="1:56" ht="21.95" customHeight="1" x14ac:dyDescent="0.55000000000000004">
      <c r="A137" s="18">
        <v>125</v>
      </c>
      <c r="B137" s="18" t="s">
        <v>547</v>
      </c>
      <c r="C137" s="19" t="s">
        <v>548</v>
      </c>
      <c r="D137" s="19" t="s">
        <v>303</v>
      </c>
      <c r="E137" s="68">
        <v>1</v>
      </c>
      <c r="F137" s="21">
        <v>0</v>
      </c>
      <c r="G137" s="21">
        <v>1</v>
      </c>
      <c r="H137" s="21">
        <v>2</v>
      </c>
      <c r="I137" s="20">
        <v>0</v>
      </c>
      <c r="J137" s="20">
        <v>1</v>
      </c>
      <c r="K137" s="20">
        <v>0</v>
      </c>
      <c r="L137" s="20">
        <v>0</v>
      </c>
      <c r="M137" s="21">
        <v>0</v>
      </c>
      <c r="N137" s="21">
        <v>0</v>
      </c>
      <c r="O137" s="21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  <c r="AT137" s="21">
        <v>0</v>
      </c>
      <c r="AU137" s="21">
        <v>0</v>
      </c>
      <c r="AV137" s="21">
        <v>1</v>
      </c>
      <c r="AW137" s="21">
        <v>0</v>
      </c>
      <c r="AX137" s="21">
        <v>0</v>
      </c>
      <c r="AY137" s="21">
        <v>0</v>
      </c>
      <c r="AZ137" s="21">
        <v>0</v>
      </c>
      <c r="BA137" s="22">
        <v>6</v>
      </c>
      <c r="BB137" s="10"/>
      <c r="BC137" s="89" t="e">
        <f>BA137-#REF!</f>
        <v>#REF!</v>
      </c>
      <c r="BD137" s="10"/>
    </row>
    <row r="138" spans="1:56" ht="21.95" customHeight="1" x14ac:dyDescent="0.55000000000000004">
      <c r="A138" s="18">
        <v>126</v>
      </c>
      <c r="B138" s="18" t="s">
        <v>588</v>
      </c>
      <c r="C138" s="19" t="s">
        <v>589</v>
      </c>
      <c r="D138" s="19" t="s">
        <v>303</v>
      </c>
      <c r="E138" s="68">
        <v>1</v>
      </c>
      <c r="F138" s="21">
        <v>0</v>
      </c>
      <c r="G138" s="21">
        <v>2</v>
      </c>
      <c r="H138" s="21">
        <v>1</v>
      </c>
      <c r="I138" s="20">
        <v>2</v>
      </c>
      <c r="J138" s="20">
        <v>1</v>
      </c>
      <c r="K138" s="20">
        <v>1</v>
      </c>
      <c r="L138" s="20">
        <v>0</v>
      </c>
      <c r="M138" s="21">
        <v>0</v>
      </c>
      <c r="N138" s="21">
        <v>0</v>
      </c>
      <c r="O138" s="21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1</v>
      </c>
      <c r="AA138" s="20">
        <v>0</v>
      </c>
      <c r="AB138" s="20">
        <v>0</v>
      </c>
      <c r="AC138" s="21">
        <v>2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  <c r="AT138" s="21">
        <v>0</v>
      </c>
      <c r="AU138" s="21">
        <v>0</v>
      </c>
      <c r="AV138" s="21">
        <v>0</v>
      </c>
      <c r="AW138" s="21">
        <v>0</v>
      </c>
      <c r="AX138" s="21">
        <v>0</v>
      </c>
      <c r="AY138" s="21">
        <v>0</v>
      </c>
      <c r="AZ138" s="21">
        <v>0</v>
      </c>
      <c r="BA138" s="22">
        <v>11</v>
      </c>
      <c r="BB138" s="10"/>
      <c r="BC138" s="89" t="e">
        <f>BA138-#REF!</f>
        <v>#REF!</v>
      </c>
      <c r="BD138" s="10"/>
    </row>
    <row r="139" spans="1:56" ht="21.95" customHeight="1" x14ac:dyDescent="0.55000000000000004">
      <c r="A139" s="18">
        <v>127</v>
      </c>
      <c r="B139" s="69" t="s">
        <v>550</v>
      </c>
      <c r="C139" s="102" t="s">
        <v>551</v>
      </c>
      <c r="D139" s="102" t="s">
        <v>303</v>
      </c>
      <c r="E139" s="68">
        <v>1</v>
      </c>
      <c r="F139" s="21">
        <v>0</v>
      </c>
      <c r="G139" s="21">
        <v>2</v>
      </c>
      <c r="H139" s="21">
        <v>0</v>
      </c>
      <c r="I139" s="20">
        <v>2</v>
      </c>
      <c r="J139" s="20">
        <v>1</v>
      </c>
      <c r="K139" s="20">
        <v>1</v>
      </c>
      <c r="L139" s="20">
        <v>0</v>
      </c>
      <c r="M139" s="21">
        <v>0</v>
      </c>
      <c r="N139" s="21">
        <v>0</v>
      </c>
      <c r="O139" s="21">
        <v>1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/>
      <c r="AA139" s="20">
        <v>0</v>
      </c>
      <c r="AB139" s="20">
        <v>0</v>
      </c>
      <c r="AC139" s="21">
        <v>1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  <c r="AT139" s="21">
        <v>0</v>
      </c>
      <c r="AU139" s="21"/>
      <c r="AV139" s="21"/>
      <c r="AW139" s="21">
        <v>0</v>
      </c>
      <c r="AX139" s="21">
        <v>0</v>
      </c>
      <c r="AY139" s="21">
        <v>0</v>
      </c>
      <c r="AZ139" s="21">
        <v>0</v>
      </c>
      <c r="BA139" s="22">
        <v>9</v>
      </c>
      <c r="BB139" s="10"/>
      <c r="BC139" s="89" t="e">
        <f>BA139-#REF!</f>
        <v>#REF!</v>
      </c>
      <c r="BD139" s="10"/>
    </row>
    <row r="140" spans="1:56" ht="21.95" customHeight="1" x14ac:dyDescent="0.55000000000000004">
      <c r="A140" s="18"/>
      <c r="B140" s="69"/>
      <c r="C140" s="102"/>
      <c r="D140" s="102"/>
      <c r="E140" s="68"/>
      <c r="F140" s="21"/>
      <c r="G140" s="21"/>
      <c r="H140" s="21"/>
      <c r="I140" s="20"/>
      <c r="J140" s="20"/>
      <c r="K140" s="20"/>
      <c r="L140" s="20"/>
      <c r="M140" s="21"/>
      <c r="N140" s="21"/>
      <c r="O140" s="2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2"/>
      <c r="BB140" s="10"/>
      <c r="BC140" s="89" t="e">
        <f>BA140-#REF!</f>
        <v>#REF!</v>
      </c>
      <c r="BD140" s="10"/>
    </row>
    <row r="141" spans="1:56" s="25" customFormat="1" ht="31.9" customHeight="1" x14ac:dyDescent="0.55000000000000004">
      <c r="A141" s="428" t="s">
        <v>103</v>
      </c>
      <c r="B141" s="429"/>
      <c r="C141" s="430"/>
      <c r="D141" s="139"/>
      <c r="E141" s="24">
        <f t="shared" ref="E141:AJ141" si="0">SUM(E13:E140)</f>
        <v>109</v>
      </c>
      <c r="F141" s="24">
        <f t="shared" si="0"/>
        <v>20</v>
      </c>
      <c r="G141" s="24">
        <f t="shared" si="0"/>
        <v>158</v>
      </c>
      <c r="H141" s="24">
        <f t="shared" si="0"/>
        <v>105</v>
      </c>
      <c r="I141" s="24">
        <f t="shared" si="0"/>
        <v>229</v>
      </c>
      <c r="J141" s="24">
        <f t="shared" si="0"/>
        <v>160</v>
      </c>
      <c r="K141" s="24">
        <f t="shared" si="0"/>
        <v>127</v>
      </c>
      <c r="L141" s="24">
        <f t="shared" si="0"/>
        <v>6</v>
      </c>
      <c r="M141" s="24">
        <f t="shared" si="0"/>
        <v>11</v>
      </c>
      <c r="N141" s="24">
        <f t="shared" si="0"/>
        <v>4</v>
      </c>
      <c r="O141" s="24">
        <f t="shared" si="0"/>
        <v>86</v>
      </c>
      <c r="P141" s="24">
        <f t="shared" si="0"/>
        <v>19</v>
      </c>
      <c r="Q141" s="24">
        <f t="shared" si="0"/>
        <v>37</v>
      </c>
      <c r="R141" s="24">
        <f t="shared" si="0"/>
        <v>14</v>
      </c>
      <c r="S141" s="24">
        <f t="shared" si="0"/>
        <v>0</v>
      </c>
      <c r="T141" s="24">
        <f t="shared" si="0"/>
        <v>5</v>
      </c>
      <c r="U141" s="24">
        <f t="shared" si="0"/>
        <v>0</v>
      </c>
      <c r="V141" s="24">
        <f t="shared" si="0"/>
        <v>1</v>
      </c>
      <c r="W141" s="24">
        <f t="shared" si="0"/>
        <v>0</v>
      </c>
      <c r="X141" s="24">
        <f t="shared" si="0"/>
        <v>11</v>
      </c>
      <c r="Y141" s="24">
        <f t="shared" si="0"/>
        <v>37</v>
      </c>
      <c r="Z141" s="24">
        <f t="shared" si="0"/>
        <v>10</v>
      </c>
      <c r="AA141" s="24">
        <f t="shared" si="0"/>
        <v>9</v>
      </c>
      <c r="AB141" s="24">
        <f t="shared" si="0"/>
        <v>2</v>
      </c>
      <c r="AC141" s="24">
        <f t="shared" si="0"/>
        <v>147</v>
      </c>
      <c r="AD141" s="24">
        <f t="shared" si="0"/>
        <v>0</v>
      </c>
      <c r="AE141" s="24">
        <f t="shared" si="0"/>
        <v>0</v>
      </c>
      <c r="AF141" s="24">
        <f t="shared" si="0"/>
        <v>0</v>
      </c>
      <c r="AG141" s="24">
        <f t="shared" si="0"/>
        <v>0</v>
      </c>
      <c r="AH141" s="24">
        <f t="shared" si="0"/>
        <v>0</v>
      </c>
      <c r="AI141" s="24">
        <f t="shared" si="0"/>
        <v>0</v>
      </c>
      <c r="AJ141" s="24">
        <f t="shared" si="0"/>
        <v>0</v>
      </c>
      <c r="AK141" s="24">
        <f t="shared" ref="AK141:BA141" si="1">SUM(AK13:AK140)</f>
        <v>0</v>
      </c>
      <c r="AL141" s="24">
        <f t="shared" si="1"/>
        <v>0</v>
      </c>
      <c r="AM141" s="24">
        <f t="shared" si="1"/>
        <v>0</v>
      </c>
      <c r="AN141" s="24">
        <f t="shared" si="1"/>
        <v>0</v>
      </c>
      <c r="AO141" s="24">
        <f t="shared" si="1"/>
        <v>2</v>
      </c>
      <c r="AP141" s="24">
        <f t="shared" si="1"/>
        <v>6</v>
      </c>
      <c r="AQ141" s="24">
        <f t="shared" si="1"/>
        <v>1</v>
      </c>
      <c r="AR141" s="24">
        <f t="shared" si="1"/>
        <v>5</v>
      </c>
      <c r="AS141" s="24">
        <f t="shared" si="1"/>
        <v>0</v>
      </c>
      <c r="AT141" s="24">
        <f t="shared" si="1"/>
        <v>0</v>
      </c>
      <c r="AU141" s="24">
        <f t="shared" si="1"/>
        <v>2</v>
      </c>
      <c r="AV141" s="24">
        <f t="shared" si="1"/>
        <v>12</v>
      </c>
      <c r="AW141" s="24">
        <f t="shared" si="1"/>
        <v>3</v>
      </c>
      <c r="AX141" s="24">
        <f t="shared" si="1"/>
        <v>12</v>
      </c>
      <c r="AY141" s="24">
        <f t="shared" si="1"/>
        <v>0</v>
      </c>
      <c r="AZ141" s="24">
        <f t="shared" si="1"/>
        <v>27</v>
      </c>
      <c r="BA141" s="24">
        <f t="shared" si="1"/>
        <v>1377</v>
      </c>
      <c r="BC141" s="89" t="e">
        <f>BA141-#REF!</f>
        <v>#REF!</v>
      </c>
    </row>
    <row r="142" spans="1:56" x14ac:dyDescent="0.55000000000000004">
      <c r="C142" s="41"/>
      <c r="D142" s="41"/>
      <c r="E142" s="41"/>
      <c r="F142" s="41"/>
      <c r="G142" s="41"/>
      <c r="H142" s="27"/>
      <c r="I142" s="28"/>
      <c r="AC142" s="8"/>
      <c r="AD142" s="8"/>
      <c r="AE142" s="8"/>
      <c r="BA142" s="7"/>
      <c r="BB142" s="10"/>
      <c r="BC142" s="89" t="e">
        <f>BA142-#REF!</f>
        <v>#REF!</v>
      </c>
      <c r="BD142" s="10"/>
    </row>
    <row r="143" spans="1:56" x14ac:dyDescent="0.55000000000000004">
      <c r="A143" s="10"/>
      <c r="B143" s="10"/>
      <c r="BA143" s="7"/>
      <c r="BB143" s="10"/>
      <c r="BC143" s="89" t="e">
        <f>BA143-#REF!</f>
        <v>#REF!</v>
      </c>
      <c r="BD143" s="10"/>
    </row>
    <row r="144" spans="1:56" x14ac:dyDescent="0.55000000000000004">
      <c r="A144" s="10"/>
      <c r="B144" s="10"/>
    </row>
    <row r="156" spans="1:31" ht="30.75" x14ac:dyDescent="0.7">
      <c r="A156" s="111" t="s">
        <v>60</v>
      </c>
      <c r="B156" s="111"/>
      <c r="C156" s="111"/>
      <c r="D156" s="111"/>
      <c r="E156" s="111"/>
      <c r="F156" s="7"/>
      <c r="G156" s="29"/>
      <c r="H156" s="8"/>
      <c r="J156" s="6"/>
      <c r="K156" s="6"/>
      <c r="N156" s="8"/>
      <c r="O156" s="8"/>
      <c r="Q156" s="6"/>
      <c r="R156" s="6"/>
      <c r="AA156" s="8"/>
      <c r="AB156" s="8"/>
      <c r="AC156" s="8"/>
      <c r="AD156" s="8"/>
      <c r="AE156" s="8"/>
    </row>
    <row r="157" spans="1:31" ht="30.75" x14ac:dyDescent="0.7">
      <c r="A157" s="83" t="s">
        <v>149</v>
      </c>
      <c r="B157" s="83"/>
      <c r="C157" s="83"/>
      <c r="D157" s="83"/>
      <c r="E157" s="83"/>
      <c r="F157" s="7"/>
      <c r="G157" s="29"/>
      <c r="H157" s="8"/>
      <c r="J157" s="6"/>
      <c r="K157" s="6"/>
      <c r="N157" s="8"/>
      <c r="O157" s="8"/>
      <c r="Q157" s="6"/>
      <c r="R157" s="6"/>
      <c r="AD157" s="8"/>
      <c r="AE157" s="8"/>
    </row>
    <row r="158" spans="1:31" ht="30.75" x14ac:dyDescent="0.7">
      <c r="A158" s="84" t="s">
        <v>179</v>
      </c>
      <c r="B158" s="84"/>
      <c r="C158" s="84"/>
      <c r="D158" s="84"/>
      <c r="E158" s="84"/>
      <c r="F158" s="7"/>
      <c r="G158" s="8"/>
      <c r="H158" s="8"/>
      <c r="J158" s="6"/>
      <c r="K158" s="6"/>
      <c r="N158" s="8"/>
      <c r="O158" s="8"/>
      <c r="Q158" s="6"/>
      <c r="R158" s="6"/>
      <c r="AD158" s="8"/>
      <c r="AE158" s="8"/>
    </row>
    <row r="159" spans="1:31" ht="30.75" x14ac:dyDescent="0.7">
      <c r="A159" s="82" t="s">
        <v>151</v>
      </c>
      <c r="B159" s="82"/>
      <c r="C159" s="82"/>
      <c r="D159" s="82"/>
      <c r="E159" s="82"/>
      <c r="F159" s="7"/>
      <c r="G159" s="8"/>
      <c r="H159" s="8"/>
      <c r="J159" s="6"/>
      <c r="K159" s="6"/>
      <c r="N159" s="8"/>
      <c r="O159" s="8"/>
      <c r="Q159" s="6"/>
      <c r="R159" s="6"/>
      <c r="AD159" s="8"/>
      <c r="AE159" s="8"/>
    </row>
    <row r="160" spans="1:31" x14ac:dyDescent="0.55000000000000004">
      <c r="F160" s="7"/>
      <c r="G160" s="8"/>
      <c r="H160" s="8"/>
      <c r="J160" s="6"/>
      <c r="K160" s="6"/>
      <c r="N160" s="8"/>
      <c r="O160" s="8"/>
      <c r="Q160" s="6"/>
      <c r="R160" s="6"/>
      <c r="AD160" s="8"/>
      <c r="AE160" s="8"/>
    </row>
  </sheetData>
  <mergeCells count="59">
    <mergeCell ref="A3:BD3"/>
    <mergeCell ref="A4:BD4"/>
    <mergeCell ref="A5:BD5"/>
    <mergeCell ref="A7:A12"/>
    <mergeCell ref="C7:C12"/>
    <mergeCell ref="E7:BA7"/>
    <mergeCell ref="E8:F8"/>
    <mergeCell ref="G8:G12"/>
    <mergeCell ref="H8:H12"/>
    <mergeCell ref="I8:I12"/>
    <mergeCell ref="J8:J12"/>
    <mergeCell ref="K8:K12"/>
    <mergeCell ref="L8:L12"/>
    <mergeCell ref="Z8:Z12"/>
    <mergeCell ref="Q8:Q12"/>
    <mergeCell ref="Y8:Y12"/>
    <mergeCell ref="AZ8:AZ12"/>
    <mergeCell ref="BA8:BA12"/>
    <mergeCell ref="E9:E12"/>
    <mergeCell ref="F9:F12"/>
    <mergeCell ref="AN8:AN12"/>
    <mergeCell ref="AO8:AO12"/>
    <mergeCell ref="AP8:AP12"/>
    <mergeCell ref="AQ8:AQ12"/>
    <mergeCell ref="AR8:AR12"/>
    <mergeCell ref="AS8:AS12"/>
    <mergeCell ref="AM8:AM12"/>
    <mergeCell ref="AB8:AB12"/>
    <mergeCell ref="AC8:AC12"/>
    <mergeCell ref="O8:O12"/>
    <mergeCell ref="P8:P12"/>
    <mergeCell ref="AY8:AY12"/>
    <mergeCell ref="A141:C141"/>
    <mergeCell ref="AW8:AW12"/>
    <mergeCell ref="AT8:AT12"/>
    <mergeCell ref="AU8:AU12"/>
    <mergeCell ref="AV8:AV12"/>
    <mergeCell ref="AG8:AG12"/>
    <mergeCell ref="AH8:AH12"/>
    <mergeCell ref="AI8:AI12"/>
    <mergeCell ref="AJ8:AJ12"/>
    <mergeCell ref="AK8:AK12"/>
    <mergeCell ref="AL8:AL12"/>
    <mergeCell ref="N8:N12"/>
    <mergeCell ref="M8:M12"/>
    <mergeCell ref="D7:D12"/>
    <mergeCell ref="AA8:AA12"/>
    <mergeCell ref="X8:X12"/>
    <mergeCell ref="AE8:AE12"/>
    <mergeCell ref="AF8:AF12"/>
    <mergeCell ref="AD8:AD12"/>
    <mergeCell ref="AX8:AX12"/>
    <mergeCell ref="B7:B12"/>
    <mergeCell ref="R8:R12"/>
    <mergeCell ref="S8:S12"/>
    <mergeCell ref="T8:T12"/>
    <mergeCell ref="U8:U12"/>
    <mergeCell ref="W8:W12"/>
    <mergeCell ref="V8:V1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  <pageSetUpPr fitToPage="1"/>
  </sheetPr>
  <dimension ref="A1:BE157"/>
  <sheetViews>
    <sheetView view="pageBreakPreview" topLeftCell="AH140" zoomScale="70" zoomScaleNormal="80" zoomScaleSheetLayoutView="70" workbookViewId="0">
      <selection activeCell="BE149" sqref="A1:BE149"/>
    </sheetView>
  </sheetViews>
  <sheetFormatPr defaultColWidth="9.140625" defaultRowHeight="24" x14ac:dyDescent="0.55000000000000004"/>
  <cols>
    <col min="1" max="1" width="5.5703125" style="6" customWidth="1"/>
    <col min="2" max="2" width="10.42578125" style="6" customWidth="1"/>
    <col min="3" max="3" width="30.140625" style="6" customWidth="1"/>
    <col min="4" max="4" width="18.5703125" style="6" customWidth="1"/>
    <col min="5" max="6" width="4.85546875" style="6" bestFit="1" customWidth="1"/>
    <col min="7" max="7" width="5.28515625" style="6" bestFit="1" customWidth="1"/>
    <col min="8" max="9" width="4.5703125" style="6" bestFit="1" customWidth="1"/>
    <col min="10" max="10" width="4.140625" style="8" customWidth="1"/>
    <col min="11" max="14" width="4.140625" style="6" customWidth="1"/>
    <col min="15" max="52" width="4.140625" style="8" customWidth="1"/>
    <col min="53" max="53" width="5" style="8" bestFit="1" customWidth="1"/>
    <col min="54" max="54" width="4.140625" style="8" customWidth="1"/>
    <col min="55" max="55" width="6" style="8" customWidth="1"/>
    <col min="56" max="56" width="6.28515625" style="6" customWidth="1"/>
    <col min="57" max="57" width="6.85546875" style="10" customWidth="1"/>
    <col min="58" max="16384" width="9.140625" style="10"/>
  </cols>
  <sheetData>
    <row r="1" spans="1:57" x14ac:dyDescent="0.55000000000000004">
      <c r="BD1" s="9"/>
    </row>
    <row r="2" spans="1:57" s="30" customFormat="1" ht="27.75" customHeight="1" x14ac:dyDescent="0.5">
      <c r="A2" s="362" t="s">
        <v>279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</row>
    <row r="3" spans="1:57" s="30" customFormat="1" ht="27.75" customHeight="1" x14ac:dyDescent="0.5">
      <c r="A3" s="362" t="e">
        <f>#REF!</f>
        <v>#REF!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</row>
    <row r="4" spans="1:57" s="30" customFormat="1" ht="27.75" customHeight="1" x14ac:dyDescent="0.5">
      <c r="A4" s="362" t="e">
        <f>#REF!</f>
        <v>#REF!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</row>
    <row r="5" spans="1:57" s="30" customFormat="1" ht="9" customHeight="1" x14ac:dyDescent="0.5">
      <c r="A5" s="99"/>
      <c r="B5" s="123"/>
      <c r="C5" s="99"/>
      <c r="D5" s="138"/>
      <c r="E5" s="138"/>
      <c r="F5" s="138"/>
      <c r="G5" s="138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62"/>
      <c r="AY5" s="162"/>
      <c r="AZ5" s="99"/>
      <c r="BA5" s="99"/>
      <c r="BB5" s="116"/>
      <c r="BC5" s="99"/>
      <c r="BD5" s="99"/>
    </row>
    <row r="6" spans="1:57" ht="14.25" customHeight="1" x14ac:dyDescent="0.55000000000000004"/>
    <row r="7" spans="1:57" s="31" customFormat="1" ht="28.5" customHeight="1" x14ac:dyDescent="0.5">
      <c r="A7" s="456" t="s">
        <v>3</v>
      </c>
      <c r="B7" s="442" t="s">
        <v>173</v>
      </c>
      <c r="C7" s="456" t="s">
        <v>4</v>
      </c>
      <c r="D7" s="447" t="s">
        <v>160</v>
      </c>
      <c r="E7" s="467" t="s">
        <v>61</v>
      </c>
      <c r="F7" s="467"/>
      <c r="G7" s="463" t="s">
        <v>280</v>
      </c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0"/>
    </row>
    <row r="8" spans="1:57" s="31" customFormat="1" ht="21.4" customHeight="1" x14ac:dyDescent="0.5">
      <c r="A8" s="457"/>
      <c r="B8" s="443"/>
      <c r="C8" s="457"/>
      <c r="D8" s="448"/>
      <c r="E8" s="468" t="s">
        <v>104</v>
      </c>
      <c r="F8" s="468" t="s">
        <v>105</v>
      </c>
      <c r="G8" s="438" t="s">
        <v>2</v>
      </c>
      <c r="H8" s="438" t="s">
        <v>62</v>
      </c>
      <c r="I8" s="445" t="s">
        <v>63</v>
      </c>
      <c r="J8" s="445" t="s">
        <v>64</v>
      </c>
      <c r="K8" s="445" t="s">
        <v>65</v>
      </c>
      <c r="L8" s="438" t="s">
        <v>66</v>
      </c>
      <c r="M8" s="438" t="s">
        <v>67</v>
      </c>
      <c r="N8" s="438" t="s">
        <v>68</v>
      </c>
      <c r="O8" s="445" t="s">
        <v>69</v>
      </c>
      <c r="P8" s="445" t="s">
        <v>70</v>
      </c>
      <c r="Q8" s="445" t="s">
        <v>71</v>
      </c>
      <c r="R8" s="445" t="s">
        <v>72</v>
      </c>
      <c r="S8" s="445" t="s">
        <v>73</v>
      </c>
      <c r="T8" s="445" t="s">
        <v>74</v>
      </c>
      <c r="U8" s="445" t="s">
        <v>75</v>
      </c>
      <c r="V8" s="445" t="s">
        <v>76</v>
      </c>
      <c r="W8" s="445" t="s">
        <v>77</v>
      </c>
      <c r="X8" s="445" t="s">
        <v>78</v>
      </c>
      <c r="Y8" s="462" t="s">
        <v>79</v>
      </c>
      <c r="Z8" s="445" t="s">
        <v>80</v>
      </c>
      <c r="AA8" s="445" t="s">
        <v>81</v>
      </c>
      <c r="AB8" s="445" t="s">
        <v>82</v>
      </c>
      <c r="AC8" s="438" t="s">
        <v>83</v>
      </c>
      <c r="AD8" s="438" t="s">
        <v>84</v>
      </c>
      <c r="AE8" s="438" t="s">
        <v>85</v>
      </c>
      <c r="AF8" s="438" t="s">
        <v>86</v>
      </c>
      <c r="AG8" s="438" t="s">
        <v>87</v>
      </c>
      <c r="AH8" s="438" t="s">
        <v>88</v>
      </c>
      <c r="AI8" s="438" t="s">
        <v>89</v>
      </c>
      <c r="AJ8" s="438" t="s">
        <v>90</v>
      </c>
      <c r="AK8" s="438" t="s">
        <v>91</v>
      </c>
      <c r="AL8" s="438" t="s">
        <v>92</v>
      </c>
      <c r="AM8" s="438" t="s">
        <v>93</v>
      </c>
      <c r="AN8" s="438" t="s">
        <v>94</v>
      </c>
      <c r="AO8" s="438" t="s">
        <v>95</v>
      </c>
      <c r="AP8" s="438" t="s">
        <v>96</v>
      </c>
      <c r="AQ8" s="438" t="s">
        <v>97</v>
      </c>
      <c r="AR8" s="438" t="s">
        <v>98</v>
      </c>
      <c r="AS8" s="438" t="s">
        <v>99</v>
      </c>
      <c r="AT8" s="438" t="s">
        <v>100</v>
      </c>
      <c r="AU8" s="438" t="s">
        <v>101</v>
      </c>
      <c r="AV8" s="464" t="s">
        <v>102</v>
      </c>
      <c r="AW8" s="446" t="s">
        <v>159</v>
      </c>
      <c r="AX8" s="439" t="s">
        <v>176</v>
      </c>
      <c r="AY8" s="439" t="s">
        <v>177</v>
      </c>
      <c r="AZ8" s="439" t="s">
        <v>178</v>
      </c>
      <c r="BA8" s="450" t="s">
        <v>103</v>
      </c>
    </row>
    <row r="9" spans="1:57" s="31" customFormat="1" ht="21.4" customHeight="1" x14ac:dyDescent="0.5">
      <c r="A9" s="457"/>
      <c r="B9" s="443"/>
      <c r="C9" s="457"/>
      <c r="D9" s="448"/>
      <c r="E9" s="469"/>
      <c r="F9" s="469"/>
      <c r="G9" s="438"/>
      <c r="H9" s="438"/>
      <c r="I9" s="445"/>
      <c r="J9" s="445"/>
      <c r="K9" s="445"/>
      <c r="L9" s="438"/>
      <c r="M9" s="438"/>
      <c r="N9" s="438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62"/>
      <c r="Z9" s="445"/>
      <c r="AA9" s="445"/>
      <c r="AB9" s="445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55"/>
      <c r="AN9" s="438"/>
      <c r="AO9" s="455"/>
      <c r="AP9" s="438"/>
      <c r="AQ9" s="438"/>
      <c r="AR9" s="438"/>
      <c r="AS9" s="438"/>
      <c r="AT9" s="438"/>
      <c r="AU9" s="438"/>
      <c r="AV9" s="465"/>
      <c r="AW9" s="446"/>
      <c r="AX9" s="440"/>
      <c r="AY9" s="440"/>
      <c r="AZ9" s="440"/>
      <c r="BA9" s="450"/>
    </row>
    <row r="10" spans="1:57" s="31" customFormat="1" x14ac:dyDescent="0.5">
      <c r="A10" s="457"/>
      <c r="B10" s="443"/>
      <c r="C10" s="457"/>
      <c r="D10" s="448"/>
      <c r="E10" s="469"/>
      <c r="F10" s="469"/>
      <c r="G10" s="438"/>
      <c r="H10" s="438"/>
      <c r="I10" s="445"/>
      <c r="J10" s="445"/>
      <c r="K10" s="445"/>
      <c r="L10" s="438"/>
      <c r="M10" s="438"/>
      <c r="N10" s="438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62"/>
      <c r="Z10" s="445"/>
      <c r="AA10" s="445"/>
      <c r="AB10" s="445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55"/>
      <c r="AN10" s="438"/>
      <c r="AO10" s="455"/>
      <c r="AP10" s="438"/>
      <c r="AQ10" s="438"/>
      <c r="AR10" s="438"/>
      <c r="AS10" s="438"/>
      <c r="AT10" s="438"/>
      <c r="AU10" s="438"/>
      <c r="AV10" s="465"/>
      <c r="AW10" s="446"/>
      <c r="AX10" s="440"/>
      <c r="AY10" s="440"/>
      <c r="AZ10" s="440"/>
      <c r="BA10" s="450"/>
    </row>
    <row r="11" spans="1:57" s="31" customFormat="1" x14ac:dyDescent="0.5">
      <c r="A11" s="457"/>
      <c r="B11" s="443"/>
      <c r="C11" s="457"/>
      <c r="D11" s="448"/>
      <c r="E11" s="469"/>
      <c r="F11" s="469"/>
      <c r="G11" s="438"/>
      <c r="H11" s="438"/>
      <c r="I11" s="445"/>
      <c r="J11" s="445"/>
      <c r="K11" s="445"/>
      <c r="L11" s="438"/>
      <c r="M11" s="438"/>
      <c r="N11" s="438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62"/>
      <c r="Z11" s="445"/>
      <c r="AA11" s="445"/>
      <c r="AB11" s="445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55"/>
      <c r="AN11" s="438"/>
      <c r="AO11" s="455"/>
      <c r="AP11" s="438"/>
      <c r="AQ11" s="438"/>
      <c r="AR11" s="438"/>
      <c r="AS11" s="438"/>
      <c r="AT11" s="438"/>
      <c r="AU11" s="438"/>
      <c r="AV11" s="465"/>
      <c r="AW11" s="446"/>
      <c r="AX11" s="440"/>
      <c r="AY11" s="440"/>
      <c r="AZ11" s="440"/>
      <c r="BA11" s="450"/>
    </row>
    <row r="12" spans="1:57" s="31" customFormat="1" x14ac:dyDescent="0.5">
      <c r="A12" s="457"/>
      <c r="B12" s="444"/>
      <c r="C12" s="457"/>
      <c r="D12" s="449"/>
      <c r="E12" s="469"/>
      <c r="F12" s="469"/>
      <c r="G12" s="438"/>
      <c r="H12" s="438"/>
      <c r="I12" s="445"/>
      <c r="J12" s="445"/>
      <c r="K12" s="445"/>
      <c r="L12" s="438"/>
      <c r="M12" s="438"/>
      <c r="N12" s="438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62"/>
      <c r="Z12" s="445"/>
      <c r="AA12" s="445"/>
      <c r="AB12" s="445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55"/>
      <c r="AN12" s="438"/>
      <c r="AO12" s="455"/>
      <c r="AP12" s="438"/>
      <c r="AQ12" s="438"/>
      <c r="AR12" s="438"/>
      <c r="AS12" s="438"/>
      <c r="AT12" s="438"/>
      <c r="AU12" s="438"/>
      <c r="AV12" s="466"/>
      <c r="AW12" s="446"/>
      <c r="AX12" s="441"/>
      <c r="AY12" s="441"/>
      <c r="AZ12" s="441"/>
      <c r="BA12" s="450"/>
    </row>
    <row r="13" spans="1:57" x14ac:dyDescent="0.55000000000000004">
      <c r="A13" s="13">
        <v>1</v>
      </c>
      <c r="B13" s="13" t="s">
        <v>309</v>
      </c>
      <c r="C13" s="14" t="s">
        <v>310</v>
      </c>
      <c r="D13" s="14" t="s">
        <v>303</v>
      </c>
      <c r="E13" s="14"/>
      <c r="F13" s="14"/>
      <c r="G13" s="16"/>
      <c r="H13" s="15"/>
      <c r="I13" s="15">
        <v>1</v>
      </c>
      <c r="J13" s="15"/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>
        <v>1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75"/>
      <c r="AW13" s="75"/>
      <c r="AX13" s="75"/>
      <c r="AY13" s="75"/>
      <c r="AZ13" s="75"/>
      <c r="BA13" s="70">
        <v>2</v>
      </c>
      <c r="BB13" s="10"/>
      <c r="BC13" s="17">
        <f>SUM(E13:AZ13)</f>
        <v>2</v>
      </c>
      <c r="BD13" s="10" t="e">
        <f>IF(#REF!&gt;=0,BA13,BA13-ABS(#REF!))</f>
        <v>#REF!</v>
      </c>
      <c r="BE13" s="10" t="e">
        <f>IF(BD13=0,"ถูกต้อง","ไม่ถูกต้อง")</f>
        <v>#REF!</v>
      </c>
    </row>
    <row r="14" spans="1:57" x14ac:dyDescent="0.55000000000000004">
      <c r="A14" s="18">
        <v>2</v>
      </c>
      <c r="B14" s="18" t="s">
        <v>314</v>
      </c>
      <c r="C14" s="19" t="s">
        <v>315</v>
      </c>
      <c r="D14" s="19" t="s">
        <v>303</v>
      </c>
      <c r="E14" s="19"/>
      <c r="F14" s="19"/>
      <c r="G14" s="21"/>
      <c r="H14" s="20"/>
      <c r="I14" s="20"/>
      <c r="J14" s="20"/>
      <c r="K14" s="2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76"/>
      <c r="AW14" s="76"/>
      <c r="AX14" s="76"/>
      <c r="AY14" s="76"/>
      <c r="AZ14" s="76"/>
      <c r="BA14" s="70">
        <v>0</v>
      </c>
      <c r="BB14" s="10"/>
      <c r="BC14" s="17">
        <f t="shared" ref="BC14:BC18" si="0">SUM(E14:AZ14)</f>
        <v>0</v>
      </c>
      <c r="BD14" s="10" t="e">
        <f>IF(#REF!&gt;=0,BA14,BA14-ABS(#REF!))</f>
        <v>#REF!</v>
      </c>
      <c r="BE14" s="10" t="e">
        <f t="shared" ref="BE14:BE99" si="1">IF(BD14=0,"ถูกต้อง","ไม่ถูกต้อง")</f>
        <v>#REF!</v>
      </c>
    </row>
    <row r="15" spans="1:57" x14ac:dyDescent="0.55000000000000004">
      <c r="A15" s="18">
        <v>3</v>
      </c>
      <c r="B15" s="18" t="s">
        <v>316</v>
      </c>
      <c r="C15" s="19" t="s">
        <v>317</v>
      </c>
      <c r="D15" s="19" t="s">
        <v>303</v>
      </c>
      <c r="E15" s="19"/>
      <c r="F15" s="19"/>
      <c r="G15" s="21">
        <v>1</v>
      </c>
      <c r="H15" s="20"/>
      <c r="I15" s="20"/>
      <c r="J15" s="20">
        <v>1</v>
      </c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76"/>
      <c r="AW15" s="76"/>
      <c r="AX15" s="76"/>
      <c r="AY15" s="76"/>
      <c r="AZ15" s="76"/>
      <c r="BA15" s="70">
        <v>2</v>
      </c>
      <c r="BB15" s="10"/>
      <c r="BC15" s="17">
        <f t="shared" si="0"/>
        <v>2</v>
      </c>
      <c r="BD15" s="10" t="e">
        <f>IF(#REF!&gt;=0,BA15,BA15-ABS(#REF!))</f>
        <v>#REF!</v>
      </c>
      <c r="BE15" s="10" t="e">
        <f t="shared" si="1"/>
        <v>#REF!</v>
      </c>
    </row>
    <row r="16" spans="1:57" x14ac:dyDescent="0.55000000000000004">
      <c r="A16" s="18">
        <v>4</v>
      </c>
      <c r="B16" s="18" t="s">
        <v>318</v>
      </c>
      <c r="C16" s="19" t="s">
        <v>319</v>
      </c>
      <c r="D16" s="19" t="s">
        <v>303</v>
      </c>
      <c r="E16" s="19"/>
      <c r="F16" s="19">
        <v>1</v>
      </c>
      <c r="G16" s="21">
        <v>1</v>
      </c>
      <c r="H16" s="20"/>
      <c r="I16" s="20"/>
      <c r="J16" s="20"/>
      <c r="K16" s="20"/>
      <c r="L16" s="21"/>
      <c r="M16" s="21"/>
      <c r="N16" s="21"/>
      <c r="O16" s="21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76"/>
      <c r="AW16" s="76"/>
      <c r="AX16" s="76"/>
      <c r="AY16" s="76"/>
      <c r="AZ16" s="76"/>
      <c r="BA16" s="70">
        <v>3</v>
      </c>
      <c r="BB16" s="10"/>
      <c r="BC16" s="17">
        <f t="shared" si="0"/>
        <v>3</v>
      </c>
      <c r="BD16" s="10" t="e">
        <f>IF(#REF!&gt;=0,BA16,BA16-ABS(#REF!))</f>
        <v>#REF!</v>
      </c>
      <c r="BE16" s="10" t="e">
        <f t="shared" si="1"/>
        <v>#REF!</v>
      </c>
    </row>
    <row r="17" spans="1:57" x14ac:dyDescent="0.55000000000000004">
      <c r="A17" s="18">
        <v>5</v>
      </c>
      <c r="B17" s="18" t="s">
        <v>320</v>
      </c>
      <c r="C17" s="19" t="s">
        <v>321</v>
      </c>
      <c r="D17" s="19" t="s">
        <v>303</v>
      </c>
      <c r="E17" s="19"/>
      <c r="F17" s="19"/>
      <c r="G17" s="21"/>
      <c r="H17" s="20"/>
      <c r="I17" s="20">
        <v>1</v>
      </c>
      <c r="J17" s="20"/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>
        <v>1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76"/>
      <c r="AW17" s="76"/>
      <c r="AX17" s="76"/>
      <c r="AY17" s="76"/>
      <c r="AZ17" s="76"/>
      <c r="BA17" s="70">
        <v>2</v>
      </c>
      <c r="BB17" s="10"/>
      <c r="BC17" s="17">
        <f t="shared" si="0"/>
        <v>2</v>
      </c>
      <c r="BD17" s="10" t="e">
        <f>IF(#REF!&gt;=0,BA17,BA17-ABS(#REF!))</f>
        <v>#REF!</v>
      </c>
      <c r="BE17" s="10" t="e">
        <f t="shared" si="1"/>
        <v>#REF!</v>
      </c>
    </row>
    <row r="18" spans="1:57" x14ac:dyDescent="0.55000000000000004">
      <c r="A18" s="18">
        <v>6</v>
      </c>
      <c r="B18" s="18" t="s">
        <v>322</v>
      </c>
      <c r="C18" s="19" t="s">
        <v>323</v>
      </c>
      <c r="D18" s="19" t="s">
        <v>303</v>
      </c>
      <c r="E18" s="19"/>
      <c r="F18" s="19"/>
      <c r="G18" s="21">
        <v>1</v>
      </c>
      <c r="H18" s="20"/>
      <c r="I18" s="20"/>
      <c r="J18" s="20"/>
      <c r="K18" s="20"/>
      <c r="L18" s="21"/>
      <c r="M18" s="21"/>
      <c r="N18" s="21"/>
      <c r="O18" s="21">
        <v>1</v>
      </c>
      <c r="P18" s="21"/>
      <c r="Q18" s="21">
        <v>1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>
        <v>1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76"/>
      <c r="AW18" s="76"/>
      <c r="AX18" s="76"/>
      <c r="AY18" s="76"/>
      <c r="AZ18" s="76"/>
      <c r="BA18" s="70">
        <v>4</v>
      </c>
      <c r="BB18" s="10"/>
      <c r="BC18" s="17">
        <f t="shared" si="0"/>
        <v>4</v>
      </c>
      <c r="BD18" s="10" t="e">
        <f>IF(#REF!&gt;=0,BA18,BA18-ABS(#REF!))</f>
        <v>#REF!</v>
      </c>
      <c r="BE18" s="10" t="e">
        <f t="shared" si="1"/>
        <v>#REF!</v>
      </c>
    </row>
    <row r="19" spans="1:57" x14ac:dyDescent="0.55000000000000004">
      <c r="A19" s="18">
        <v>7</v>
      </c>
      <c r="B19" s="18" t="s">
        <v>324</v>
      </c>
      <c r="C19" s="19" t="s">
        <v>325</v>
      </c>
      <c r="D19" s="19" t="s">
        <v>303</v>
      </c>
      <c r="E19" s="19"/>
      <c r="F19" s="19"/>
      <c r="G19" s="21"/>
      <c r="H19" s="20"/>
      <c r="I19" s="20"/>
      <c r="J19" s="20"/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76"/>
      <c r="AW19" s="76"/>
      <c r="AX19" s="76"/>
      <c r="AY19" s="76"/>
      <c r="AZ19" s="76"/>
      <c r="BA19" s="70">
        <v>0</v>
      </c>
      <c r="BB19" s="10"/>
      <c r="BC19" s="17">
        <f t="shared" ref="BC19:BC140" si="2">SUM(E19:AZ19)</f>
        <v>0</v>
      </c>
      <c r="BD19" s="10" t="e">
        <f>IF(#REF!&gt;=0,BA19,BA19-ABS(#REF!))</f>
        <v>#REF!</v>
      </c>
      <c r="BE19" s="10" t="e">
        <f t="shared" si="1"/>
        <v>#REF!</v>
      </c>
    </row>
    <row r="20" spans="1:57" x14ac:dyDescent="0.55000000000000004">
      <c r="A20" s="18">
        <v>8</v>
      </c>
      <c r="B20" s="18" t="s">
        <v>327</v>
      </c>
      <c r="C20" s="19" t="s">
        <v>328</v>
      </c>
      <c r="D20" s="19" t="s">
        <v>303</v>
      </c>
      <c r="E20" s="19"/>
      <c r="F20" s="19"/>
      <c r="G20" s="21"/>
      <c r="H20" s="20"/>
      <c r="I20" s="20"/>
      <c r="J20" s="20"/>
      <c r="K20" s="20"/>
      <c r="L20" s="21"/>
      <c r="M20" s="21"/>
      <c r="N20" s="21"/>
      <c r="O20" s="21">
        <v>1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76"/>
      <c r="AW20" s="76"/>
      <c r="AX20" s="76"/>
      <c r="AY20" s="76"/>
      <c r="AZ20" s="76"/>
      <c r="BA20" s="70">
        <v>1</v>
      </c>
      <c r="BB20" s="10"/>
      <c r="BC20" s="17">
        <f t="shared" si="2"/>
        <v>1</v>
      </c>
      <c r="BD20" s="10" t="e">
        <f>IF(#REF!&gt;=0,BA20,BA20-ABS(#REF!))</f>
        <v>#REF!</v>
      </c>
      <c r="BE20" s="10" t="e">
        <f t="shared" si="1"/>
        <v>#REF!</v>
      </c>
    </row>
    <row r="21" spans="1:57" x14ac:dyDescent="0.55000000000000004">
      <c r="A21" s="18">
        <v>9</v>
      </c>
      <c r="B21" s="18" t="s">
        <v>329</v>
      </c>
      <c r="C21" s="19" t="s">
        <v>330</v>
      </c>
      <c r="D21" s="19" t="s">
        <v>303</v>
      </c>
      <c r="E21" s="19"/>
      <c r="F21" s="19"/>
      <c r="G21" s="21"/>
      <c r="H21" s="20"/>
      <c r="I21" s="20"/>
      <c r="J21" s="20"/>
      <c r="K21" s="20">
        <v>1</v>
      </c>
      <c r="L21" s="21"/>
      <c r="M21" s="21"/>
      <c r="N21" s="21"/>
      <c r="O21" s="21"/>
      <c r="P21" s="21"/>
      <c r="Q21" s="21">
        <v>1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>
        <v>1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76"/>
      <c r="AW21" s="76"/>
      <c r="AX21" s="76"/>
      <c r="AY21" s="76"/>
      <c r="AZ21" s="76"/>
      <c r="BA21" s="70">
        <v>3</v>
      </c>
      <c r="BB21" s="10"/>
      <c r="BC21" s="17">
        <f t="shared" si="2"/>
        <v>3</v>
      </c>
      <c r="BD21" s="10" t="e">
        <f>IF(#REF!&gt;=0,BA21,BA21-ABS(#REF!))</f>
        <v>#REF!</v>
      </c>
      <c r="BE21" s="10" t="e">
        <f t="shared" si="1"/>
        <v>#REF!</v>
      </c>
    </row>
    <row r="22" spans="1:57" x14ac:dyDescent="0.55000000000000004">
      <c r="A22" s="18">
        <v>10</v>
      </c>
      <c r="B22" s="18" t="s">
        <v>331</v>
      </c>
      <c r="C22" s="19" t="s">
        <v>332</v>
      </c>
      <c r="D22" s="19" t="s">
        <v>303</v>
      </c>
      <c r="E22" s="19"/>
      <c r="F22" s="19"/>
      <c r="G22" s="21">
        <v>1</v>
      </c>
      <c r="H22" s="20"/>
      <c r="I22" s="20"/>
      <c r="J22" s="20"/>
      <c r="K22" s="2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76"/>
      <c r="AW22" s="76"/>
      <c r="AX22" s="76"/>
      <c r="AY22" s="76"/>
      <c r="AZ22" s="76"/>
      <c r="BA22" s="70">
        <v>1</v>
      </c>
      <c r="BB22" s="10"/>
      <c r="BC22" s="17">
        <f t="shared" si="2"/>
        <v>1</v>
      </c>
      <c r="BD22" s="10" t="e">
        <f>IF(#REF!&gt;=0,BA22,BA22-ABS(#REF!))</f>
        <v>#REF!</v>
      </c>
      <c r="BE22" s="10" t="e">
        <f t="shared" si="1"/>
        <v>#REF!</v>
      </c>
    </row>
    <row r="23" spans="1:57" x14ac:dyDescent="0.55000000000000004">
      <c r="A23" s="18">
        <v>11</v>
      </c>
      <c r="B23" s="18" t="s">
        <v>335</v>
      </c>
      <c r="C23" s="19" t="s">
        <v>336</v>
      </c>
      <c r="D23" s="19" t="s">
        <v>303</v>
      </c>
      <c r="E23" s="19">
        <v>1</v>
      </c>
      <c r="F23" s="19"/>
      <c r="G23" s="21"/>
      <c r="H23" s="20"/>
      <c r="I23" s="20">
        <v>1</v>
      </c>
      <c r="J23" s="20">
        <v>1</v>
      </c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76"/>
      <c r="AW23" s="76"/>
      <c r="AX23" s="76"/>
      <c r="AY23" s="76"/>
      <c r="AZ23" s="76"/>
      <c r="BA23" s="70">
        <v>3</v>
      </c>
      <c r="BB23" s="10"/>
      <c r="BC23" s="17">
        <f t="shared" si="2"/>
        <v>3</v>
      </c>
      <c r="BD23" s="10" t="e">
        <f>IF(#REF!&gt;=0,BA23,BA23-ABS(#REF!))</f>
        <v>#REF!</v>
      </c>
      <c r="BE23" s="10" t="e">
        <f t="shared" si="1"/>
        <v>#REF!</v>
      </c>
    </row>
    <row r="24" spans="1:57" x14ac:dyDescent="0.55000000000000004">
      <c r="A24" s="18">
        <v>12</v>
      </c>
      <c r="B24" s="18" t="s">
        <v>337</v>
      </c>
      <c r="C24" s="19" t="s">
        <v>338</v>
      </c>
      <c r="D24" s="19" t="s">
        <v>303</v>
      </c>
      <c r="E24" s="19"/>
      <c r="F24" s="19"/>
      <c r="G24" s="21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>
        <v>1</v>
      </c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76"/>
      <c r="AW24" s="76"/>
      <c r="AX24" s="76"/>
      <c r="AY24" s="76"/>
      <c r="AZ24" s="76"/>
      <c r="BA24" s="70">
        <v>1</v>
      </c>
      <c r="BB24" s="10"/>
      <c r="BC24" s="17">
        <f t="shared" si="2"/>
        <v>1</v>
      </c>
      <c r="BD24" s="10" t="e">
        <f>IF(#REF!&gt;=0,BA24,BA24-ABS(#REF!))</f>
        <v>#REF!</v>
      </c>
      <c r="BE24" s="10" t="e">
        <f t="shared" si="1"/>
        <v>#REF!</v>
      </c>
    </row>
    <row r="25" spans="1:57" x14ac:dyDescent="0.55000000000000004">
      <c r="A25" s="18">
        <v>13</v>
      </c>
      <c r="B25" s="18" t="s">
        <v>339</v>
      </c>
      <c r="C25" s="19" t="s">
        <v>340</v>
      </c>
      <c r="D25" s="19" t="s">
        <v>303</v>
      </c>
      <c r="E25" s="19"/>
      <c r="F25" s="19"/>
      <c r="G25" s="21"/>
      <c r="H25" s="20"/>
      <c r="I25" s="20"/>
      <c r="J25" s="20"/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76"/>
      <c r="AW25" s="76"/>
      <c r="AX25" s="76"/>
      <c r="AY25" s="76"/>
      <c r="AZ25" s="76"/>
      <c r="BA25" s="70">
        <v>0</v>
      </c>
      <c r="BB25" s="10"/>
      <c r="BC25" s="17">
        <f t="shared" si="2"/>
        <v>0</v>
      </c>
      <c r="BD25" s="10" t="e">
        <f>IF(#REF!&gt;=0,BA25,BA25-ABS(#REF!))</f>
        <v>#REF!</v>
      </c>
      <c r="BE25" s="10" t="e">
        <f t="shared" si="1"/>
        <v>#REF!</v>
      </c>
    </row>
    <row r="26" spans="1:57" x14ac:dyDescent="0.55000000000000004">
      <c r="A26" s="18">
        <v>14</v>
      </c>
      <c r="B26" s="18" t="s">
        <v>341</v>
      </c>
      <c r="C26" s="19" t="s">
        <v>342</v>
      </c>
      <c r="D26" s="19" t="s">
        <v>303</v>
      </c>
      <c r="E26" s="19"/>
      <c r="F26" s="19"/>
      <c r="G26" s="21">
        <v>1</v>
      </c>
      <c r="H26" s="20"/>
      <c r="I26" s="20"/>
      <c r="J26" s="20"/>
      <c r="K26" s="20"/>
      <c r="L26" s="21"/>
      <c r="M26" s="21"/>
      <c r="N26" s="21"/>
      <c r="O26" s="21"/>
      <c r="P26" s="21"/>
      <c r="Q26" s="21">
        <v>1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>
        <v>1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76"/>
      <c r="AW26" s="76"/>
      <c r="AX26" s="76"/>
      <c r="AY26" s="76"/>
      <c r="AZ26" s="76"/>
      <c r="BA26" s="70">
        <v>3</v>
      </c>
      <c r="BB26" s="10"/>
      <c r="BC26" s="17">
        <f t="shared" si="2"/>
        <v>3</v>
      </c>
      <c r="BD26" s="10" t="e">
        <f>IF(#REF!&gt;=0,BA26,BA26-ABS(#REF!))</f>
        <v>#REF!</v>
      </c>
      <c r="BE26" s="10" t="e">
        <f t="shared" si="1"/>
        <v>#REF!</v>
      </c>
    </row>
    <row r="27" spans="1:57" x14ac:dyDescent="0.55000000000000004">
      <c r="A27" s="18">
        <v>15</v>
      </c>
      <c r="B27" s="18" t="s">
        <v>343</v>
      </c>
      <c r="C27" s="19" t="s">
        <v>344</v>
      </c>
      <c r="D27" s="19" t="s">
        <v>303</v>
      </c>
      <c r="E27" s="19"/>
      <c r="F27" s="19">
        <v>1</v>
      </c>
      <c r="G27" s="21"/>
      <c r="H27" s="20">
        <v>1</v>
      </c>
      <c r="I27" s="20">
        <v>1</v>
      </c>
      <c r="J27" s="20"/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>
        <v>1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76"/>
      <c r="AW27" s="76"/>
      <c r="AX27" s="76"/>
      <c r="AY27" s="76"/>
      <c r="AZ27" s="76"/>
      <c r="BA27" s="70">
        <v>4</v>
      </c>
      <c r="BB27" s="10"/>
      <c r="BC27" s="17">
        <f t="shared" si="2"/>
        <v>4</v>
      </c>
      <c r="BD27" s="10" t="e">
        <f>IF(#REF!&gt;=0,BA27,BA27-ABS(#REF!))</f>
        <v>#REF!</v>
      </c>
      <c r="BE27" s="10" t="e">
        <f t="shared" si="1"/>
        <v>#REF!</v>
      </c>
    </row>
    <row r="28" spans="1:57" x14ac:dyDescent="0.55000000000000004">
      <c r="A28" s="18">
        <v>16</v>
      </c>
      <c r="B28" s="18" t="s">
        <v>345</v>
      </c>
      <c r="C28" s="19" t="s">
        <v>346</v>
      </c>
      <c r="D28" s="19" t="s">
        <v>303</v>
      </c>
      <c r="E28" s="19"/>
      <c r="F28" s="19"/>
      <c r="G28" s="21">
        <v>1</v>
      </c>
      <c r="H28" s="20"/>
      <c r="I28" s="20">
        <v>1</v>
      </c>
      <c r="J28" s="20"/>
      <c r="K28" s="20"/>
      <c r="L28" s="21"/>
      <c r="M28" s="21"/>
      <c r="N28" s="21"/>
      <c r="O28" s="21"/>
      <c r="P28" s="21"/>
      <c r="Q28" s="21">
        <v>1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76"/>
      <c r="AW28" s="76"/>
      <c r="AX28" s="76"/>
      <c r="AY28" s="76"/>
      <c r="AZ28" s="76"/>
      <c r="BA28" s="70">
        <v>3</v>
      </c>
      <c r="BB28" s="10"/>
      <c r="BC28" s="17">
        <f t="shared" si="2"/>
        <v>3</v>
      </c>
      <c r="BD28" s="10" t="e">
        <f>IF(#REF!&gt;=0,BA28,BA28-ABS(#REF!))</f>
        <v>#REF!</v>
      </c>
      <c r="BE28" s="10" t="e">
        <f t="shared" si="1"/>
        <v>#REF!</v>
      </c>
    </row>
    <row r="29" spans="1:57" x14ac:dyDescent="0.55000000000000004">
      <c r="A29" s="18">
        <v>17</v>
      </c>
      <c r="B29" s="18" t="s">
        <v>347</v>
      </c>
      <c r="C29" s="19" t="s">
        <v>348</v>
      </c>
      <c r="D29" s="19" t="s">
        <v>303</v>
      </c>
      <c r="E29" s="19"/>
      <c r="F29" s="19">
        <v>1</v>
      </c>
      <c r="G29" s="21">
        <v>1</v>
      </c>
      <c r="H29" s="20"/>
      <c r="I29" s="20"/>
      <c r="J29" s="20">
        <v>1</v>
      </c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76"/>
      <c r="AW29" s="76"/>
      <c r="AX29" s="76"/>
      <c r="AY29" s="76"/>
      <c r="AZ29" s="76"/>
      <c r="BA29" s="70">
        <v>3</v>
      </c>
      <c r="BB29" s="10"/>
      <c r="BC29" s="17">
        <f t="shared" si="2"/>
        <v>3</v>
      </c>
      <c r="BD29" s="10" t="e">
        <f>IF(#REF!&gt;=0,BA29,BA29-ABS(#REF!))</f>
        <v>#REF!</v>
      </c>
      <c r="BE29" s="10" t="e">
        <f t="shared" si="1"/>
        <v>#REF!</v>
      </c>
    </row>
    <row r="30" spans="1:57" x14ac:dyDescent="0.55000000000000004">
      <c r="A30" s="18">
        <v>18</v>
      </c>
      <c r="B30" s="18" t="s">
        <v>350</v>
      </c>
      <c r="C30" s="19" t="s">
        <v>351</v>
      </c>
      <c r="D30" s="19" t="s">
        <v>303</v>
      </c>
      <c r="E30" s="19">
        <v>1</v>
      </c>
      <c r="F30" s="19"/>
      <c r="G30" s="21"/>
      <c r="H30" s="20">
        <v>1</v>
      </c>
      <c r="I30" s="20"/>
      <c r="J30" s="20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76"/>
      <c r="AW30" s="76"/>
      <c r="AX30" s="76"/>
      <c r="AY30" s="76"/>
      <c r="AZ30" s="76"/>
      <c r="BA30" s="70">
        <v>2</v>
      </c>
      <c r="BB30" s="10"/>
      <c r="BC30" s="17">
        <f t="shared" si="2"/>
        <v>2</v>
      </c>
      <c r="BD30" s="10" t="e">
        <f>IF(#REF!&gt;=0,BA30,BA30-ABS(#REF!))</f>
        <v>#REF!</v>
      </c>
      <c r="BE30" s="10" t="e">
        <f t="shared" si="1"/>
        <v>#REF!</v>
      </c>
    </row>
    <row r="31" spans="1:57" x14ac:dyDescent="0.55000000000000004">
      <c r="A31" s="18">
        <v>19</v>
      </c>
      <c r="B31" s="18" t="s">
        <v>552</v>
      </c>
      <c r="C31" s="19" t="s">
        <v>553</v>
      </c>
      <c r="D31" s="19" t="s">
        <v>303</v>
      </c>
      <c r="E31" s="19"/>
      <c r="F31" s="19"/>
      <c r="G31" s="21"/>
      <c r="H31" s="20"/>
      <c r="I31" s="20"/>
      <c r="J31" s="20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76"/>
      <c r="AW31" s="76"/>
      <c r="AX31" s="76"/>
      <c r="AY31" s="76"/>
      <c r="AZ31" s="76"/>
      <c r="BA31" s="70">
        <v>0</v>
      </c>
      <c r="BB31" s="10"/>
      <c r="BC31" s="17">
        <f t="shared" si="2"/>
        <v>0</v>
      </c>
      <c r="BD31" s="10" t="e">
        <f>IF(#REF!&gt;=0,BA31,BA31-ABS(#REF!))</f>
        <v>#REF!</v>
      </c>
      <c r="BE31" s="10" t="e">
        <f t="shared" si="1"/>
        <v>#REF!</v>
      </c>
    </row>
    <row r="32" spans="1:57" x14ac:dyDescent="0.55000000000000004">
      <c r="A32" s="18">
        <v>20</v>
      </c>
      <c r="B32" s="18" t="s">
        <v>352</v>
      </c>
      <c r="C32" s="19" t="s">
        <v>353</v>
      </c>
      <c r="D32" s="19" t="s">
        <v>303</v>
      </c>
      <c r="E32" s="19"/>
      <c r="F32" s="19"/>
      <c r="G32" s="21"/>
      <c r="H32" s="20"/>
      <c r="I32" s="20">
        <v>1</v>
      </c>
      <c r="J32" s="20"/>
      <c r="K32" s="20"/>
      <c r="L32" s="21"/>
      <c r="M32" s="21"/>
      <c r="N32" s="21"/>
      <c r="O32" s="21">
        <v>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1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76"/>
      <c r="AW32" s="76"/>
      <c r="AX32" s="76"/>
      <c r="AY32" s="76"/>
      <c r="AZ32" s="76"/>
      <c r="BA32" s="70">
        <v>3</v>
      </c>
      <c r="BB32" s="10"/>
      <c r="BC32" s="17">
        <f t="shared" si="2"/>
        <v>3</v>
      </c>
      <c r="BD32" s="10" t="e">
        <f>IF(#REF!&gt;=0,BA32,BA32-ABS(#REF!))</f>
        <v>#REF!</v>
      </c>
      <c r="BE32" s="10" t="e">
        <f t="shared" si="1"/>
        <v>#REF!</v>
      </c>
    </row>
    <row r="33" spans="1:57" x14ac:dyDescent="0.55000000000000004">
      <c r="A33" s="18">
        <v>21</v>
      </c>
      <c r="B33" s="18" t="s">
        <v>355</v>
      </c>
      <c r="C33" s="19" t="s">
        <v>356</v>
      </c>
      <c r="D33" s="19" t="s">
        <v>303</v>
      </c>
      <c r="E33" s="19"/>
      <c r="F33" s="19"/>
      <c r="G33" s="21"/>
      <c r="H33" s="20"/>
      <c r="I33" s="20"/>
      <c r="J33" s="20"/>
      <c r="K33" s="20">
        <v>1</v>
      </c>
      <c r="L33" s="21"/>
      <c r="M33" s="21"/>
      <c r="N33" s="21"/>
      <c r="O33" s="21">
        <v>1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>
        <v>1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76"/>
      <c r="AW33" s="76"/>
      <c r="AX33" s="76"/>
      <c r="AY33" s="76"/>
      <c r="AZ33" s="76"/>
      <c r="BA33" s="70">
        <v>3</v>
      </c>
      <c r="BB33" s="10"/>
      <c r="BC33" s="17">
        <f t="shared" si="2"/>
        <v>3</v>
      </c>
      <c r="BD33" s="10" t="e">
        <f>IF(#REF!&gt;=0,BA33,BA33-ABS(#REF!))</f>
        <v>#REF!</v>
      </c>
      <c r="BE33" s="10" t="e">
        <f t="shared" si="1"/>
        <v>#REF!</v>
      </c>
    </row>
    <row r="34" spans="1:57" x14ac:dyDescent="0.55000000000000004">
      <c r="A34" s="18">
        <v>22</v>
      </c>
      <c r="B34" s="18" t="s">
        <v>357</v>
      </c>
      <c r="C34" s="19" t="s">
        <v>358</v>
      </c>
      <c r="D34" s="19" t="s">
        <v>303</v>
      </c>
      <c r="E34" s="19"/>
      <c r="F34" s="19"/>
      <c r="G34" s="21"/>
      <c r="H34" s="20"/>
      <c r="I34" s="20"/>
      <c r="J34" s="20"/>
      <c r="K34" s="20"/>
      <c r="L34" s="21"/>
      <c r="M34" s="21"/>
      <c r="N34" s="21"/>
      <c r="O34" s="21">
        <v>1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>
        <v>1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76"/>
      <c r="AW34" s="76"/>
      <c r="AX34" s="76"/>
      <c r="AY34" s="76"/>
      <c r="AZ34" s="76"/>
      <c r="BA34" s="70">
        <v>2</v>
      </c>
      <c r="BB34" s="10"/>
      <c r="BC34" s="17">
        <f t="shared" si="2"/>
        <v>2</v>
      </c>
      <c r="BD34" s="10" t="e">
        <f>IF(#REF!&gt;=0,BA34,BA34-ABS(#REF!))</f>
        <v>#REF!</v>
      </c>
      <c r="BE34" s="10" t="e">
        <f t="shared" si="1"/>
        <v>#REF!</v>
      </c>
    </row>
    <row r="35" spans="1:57" x14ac:dyDescent="0.55000000000000004">
      <c r="A35" s="18">
        <v>23</v>
      </c>
      <c r="B35" s="18" t="s">
        <v>359</v>
      </c>
      <c r="C35" s="19" t="s">
        <v>360</v>
      </c>
      <c r="D35" s="19" t="s">
        <v>303</v>
      </c>
      <c r="E35" s="19"/>
      <c r="F35" s="19"/>
      <c r="G35" s="21">
        <v>2</v>
      </c>
      <c r="H35" s="20"/>
      <c r="I35" s="20"/>
      <c r="J35" s="20"/>
      <c r="K35" s="20"/>
      <c r="L35" s="21"/>
      <c r="M35" s="21"/>
      <c r="N35" s="21"/>
      <c r="O35" s="21">
        <v>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76"/>
      <c r="AW35" s="76"/>
      <c r="AX35" s="76"/>
      <c r="AY35" s="76"/>
      <c r="AZ35" s="76"/>
      <c r="BA35" s="70">
        <v>3</v>
      </c>
      <c r="BB35" s="10"/>
      <c r="BC35" s="17">
        <f t="shared" si="2"/>
        <v>3</v>
      </c>
      <c r="BD35" s="10" t="e">
        <f>IF(#REF!&gt;=0,BA35,BA35-ABS(#REF!))</f>
        <v>#REF!</v>
      </c>
      <c r="BE35" s="10" t="e">
        <f t="shared" si="1"/>
        <v>#REF!</v>
      </c>
    </row>
    <row r="36" spans="1:57" x14ac:dyDescent="0.55000000000000004">
      <c r="A36" s="18">
        <v>24</v>
      </c>
      <c r="B36" s="18" t="s">
        <v>361</v>
      </c>
      <c r="C36" s="19" t="s">
        <v>362</v>
      </c>
      <c r="D36" s="19" t="s">
        <v>303</v>
      </c>
      <c r="E36" s="19"/>
      <c r="F36" s="19">
        <v>1</v>
      </c>
      <c r="G36" s="21">
        <v>1</v>
      </c>
      <c r="H36" s="20"/>
      <c r="I36" s="20"/>
      <c r="J36" s="20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76"/>
      <c r="AW36" s="76"/>
      <c r="AX36" s="76"/>
      <c r="AY36" s="76"/>
      <c r="AZ36" s="76"/>
      <c r="BA36" s="70">
        <v>2</v>
      </c>
      <c r="BB36" s="10"/>
      <c r="BC36" s="17">
        <f t="shared" si="2"/>
        <v>2</v>
      </c>
      <c r="BD36" s="10" t="e">
        <f>IF(#REF!&gt;=0,BA36,BA36-ABS(#REF!))</f>
        <v>#REF!</v>
      </c>
      <c r="BE36" s="10" t="e">
        <f t="shared" si="1"/>
        <v>#REF!</v>
      </c>
    </row>
    <row r="37" spans="1:57" x14ac:dyDescent="0.55000000000000004">
      <c r="A37" s="18">
        <v>25</v>
      </c>
      <c r="B37" s="18" t="s">
        <v>299</v>
      </c>
      <c r="C37" s="19" t="s">
        <v>363</v>
      </c>
      <c r="D37" s="19" t="s">
        <v>303</v>
      </c>
      <c r="E37" s="19"/>
      <c r="F37" s="19"/>
      <c r="G37" s="21"/>
      <c r="H37" s="20">
        <v>1</v>
      </c>
      <c r="I37" s="20"/>
      <c r="J37" s="20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76"/>
      <c r="AW37" s="76"/>
      <c r="AX37" s="76"/>
      <c r="AY37" s="76"/>
      <c r="AZ37" s="76"/>
      <c r="BA37" s="70">
        <v>1</v>
      </c>
      <c r="BB37" s="10"/>
      <c r="BC37" s="17">
        <f t="shared" si="2"/>
        <v>1</v>
      </c>
      <c r="BD37" s="10" t="e">
        <f>IF(#REF!&gt;=0,BA37,BA37-ABS(#REF!))</f>
        <v>#REF!</v>
      </c>
      <c r="BE37" s="10" t="e">
        <f t="shared" si="1"/>
        <v>#REF!</v>
      </c>
    </row>
    <row r="38" spans="1:57" x14ac:dyDescent="0.55000000000000004">
      <c r="A38" s="18">
        <v>26</v>
      </c>
      <c r="B38" s="18" t="s">
        <v>554</v>
      </c>
      <c r="C38" s="19" t="s">
        <v>555</v>
      </c>
      <c r="D38" s="19" t="s">
        <v>303</v>
      </c>
      <c r="E38" s="19"/>
      <c r="F38" s="19"/>
      <c r="G38" s="21"/>
      <c r="H38" s="20"/>
      <c r="I38" s="20">
        <v>1</v>
      </c>
      <c r="J38" s="20">
        <v>1</v>
      </c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76"/>
      <c r="AW38" s="76"/>
      <c r="AX38" s="76"/>
      <c r="AY38" s="76"/>
      <c r="AZ38" s="76"/>
      <c r="BA38" s="70">
        <v>2</v>
      </c>
      <c r="BB38" s="10"/>
      <c r="BC38" s="17">
        <f t="shared" si="2"/>
        <v>2</v>
      </c>
      <c r="BD38" s="10" t="e">
        <f>IF(#REF!&gt;=0,BA38,BA38-ABS(#REF!))</f>
        <v>#REF!</v>
      </c>
      <c r="BE38" s="10" t="e">
        <f t="shared" si="1"/>
        <v>#REF!</v>
      </c>
    </row>
    <row r="39" spans="1:57" x14ac:dyDescent="0.55000000000000004">
      <c r="A39" s="18">
        <v>27</v>
      </c>
      <c r="B39" s="18" t="s">
        <v>364</v>
      </c>
      <c r="C39" s="19" t="s">
        <v>365</v>
      </c>
      <c r="D39" s="19" t="s">
        <v>303</v>
      </c>
      <c r="E39" s="19"/>
      <c r="F39" s="19"/>
      <c r="G39" s="21"/>
      <c r="H39" s="20"/>
      <c r="I39" s="20"/>
      <c r="J39" s="20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76"/>
      <c r="AW39" s="76"/>
      <c r="AX39" s="76"/>
      <c r="AY39" s="76"/>
      <c r="AZ39" s="76"/>
      <c r="BA39" s="70">
        <v>0</v>
      </c>
      <c r="BB39" s="10"/>
      <c r="BC39" s="17">
        <f t="shared" si="2"/>
        <v>0</v>
      </c>
      <c r="BD39" s="10" t="e">
        <f>IF(#REF!&gt;=0,BA39,BA39-ABS(#REF!))</f>
        <v>#REF!</v>
      </c>
      <c r="BE39" s="10" t="e">
        <f t="shared" si="1"/>
        <v>#REF!</v>
      </c>
    </row>
    <row r="40" spans="1:57" x14ac:dyDescent="0.55000000000000004">
      <c r="A40" s="18">
        <v>28</v>
      </c>
      <c r="B40" s="18" t="s">
        <v>556</v>
      </c>
      <c r="C40" s="19" t="s">
        <v>557</v>
      </c>
      <c r="D40" s="19" t="s">
        <v>303</v>
      </c>
      <c r="E40" s="19"/>
      <c r="F40" s="19"/>
      <c r="G40" s="21"/>
      <c r="H40" s="20">
        <v>1</v>
      </c>
      <c r="I40" s="20"/>
      <c r="J40" s="20"/>
      <c r="K40" s="20">
        <v>1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76"/>
      <c r="AW40" s="76"/>
      <c r="AX40" s="76"/>
      <c r="AY40" s="76"/>
      <c r="AZ40" s="76"/>
      <c r="BA40" s="70">
        <v>2</v>
      </c>
      <c r="BB40" s="10"/>
      <c r="BC40" s="17">
        <f t="shared" si="2"/>
        <v>2</v>
      </c>
      <c r="BD40" s="10" t="e">
        <f>IF(#REF!&gt;=0,BA40,BA40-ABS(#REF!))</f>
        <v>#REF!</v>
      </c>
      <c r="BE40" s="10" t="e">
        <f t="shared" si="1"/>
        <v>#REF!</v>
      </c>
    </row>
    <row r="41" spans="1:57" x14ac:dyDescent="0.55000000000000004">
      <c r="A41" s="18">
        <v>29</v>
      </c>
      <c r="B41" s="18" t="s">
        <v>367</v>
      </c>
      <c r="C41" s="19" t="s">
        <v>368</v>
      </c>
      <c r="D41" s="19" t="s">
        <v>303</v>
      </c>
      <c r="E41" s="19"/>
      <c r="F41" s="19"/>
      <c r="G41" s="21"/>
      <c r="H41" s="20"/>
      <c r="I41" s="20"/>
      <c r="J41" s="20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76"/>
      <c r="AW41" s="76"/>
      <c r="AX41" s="76"/>
      <c r="AY41" s="76"/>
      <c r="AZ41" s="76"/>
      <c r="BA41" s="70">
        <v>0</v>
      </c>
      <c r="BB41" s="10"/>
      <c r="BC41" s="17">
        <f t="shared" si="2"/>
        <v>0</v>
      </c>
      <c r="BD41" s="10" t="e">
        <f>IF(#REF!&gt;=0,BA41,BA41-ABS(#REF!))</f>
        <v>#REF!</v>
      </c>
      <c r="BE41" s="10" t="e">
        <f t="shared" si="1"/>
        <v>#REF!</v>
      </c>
    </row>
    <row r="42" spans="1:57" x14ac:dyDescent="0.55000000000000004">
      <c r="A42" s="18">
        <v>30</v>
      </c>
      <c r="B42" s="18" t="s">
        <v>369</v>
      </c>
      <c r="C42" s="19" t="s">
        <v>370</v>
      </c>
      <c r="D42" s="19" t="s">
        <v>303</v>
      </c>
      <c r="E42" s="19"/>
      <c r="F42" s="19">
        <v>1</v>
      </c>
      <c r="G42" s="21"/>
      <c r="H42" s="20"/>
      <c r="I42" s="20">
        <v>1</v>
      </c>
      <c r="J42" s="20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76"/>
      <c r="AW42" s="76"/>
      <c r="AX42" s="76"/>
      <c r="AY42" s="76"/>
      <c r="AZ42" s="76"/>
      <c r="BA42" s="70">
        <v>2</v>
      </c>
      <c r="BB42" s="10"/>
      <c r="BC42" s="17">
        <f t="shared" si="2"/>
        <v>2</v>
      </c>
      <c r="BD42" s="10" t="e">
        <f>IF(#REF!&gt;=0,BA42,BA42-ABS(#REF!))</f>
        <v>#REF!</v>
      </c>
      <c r="BE42" s="10" t="e">
        <f t="shared" si="1"/>
        <v>#REF!</v>
      </c>
    </row>
    <row r="43" spans="1:57" x14ac:dyDescent="0.55000000000000004">
      <c r="A43" s="18">
        <v>31</v>
      </c>
      <c r="B43" s="18" t="s">
        <v>371</v>
      </c>
      <c r="C43" s="19" t="s">
        <v>372</v>
      </c>
      <c r="D43" s="19" t="s">
        <v>303</v>
      </c>
      <c r="E43" s="19"/>
      <c r="F43" s="19"/>
      <c r="G43" s="21">
        <v>1</v>
      </c>
      <c r="H43" s="20"/>
      <c r="I43" s="20"/>
      <c r="J43" s="20"/>
      <c r="K43" s="20"/>
      <c r="L43" s="21"/>
      <c r="M43" s="21"/>
      <c r="N43" s="21"/>
      <c r="O43" s="21">
        <v>1</v>
      </c>
      <c r="P43" s="21"/>
      <c r="Q43" s="21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>
        <v>1</v>
      </c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76"/>
      <c r="AW43" s="76"/>
      <c r="AX43" s="76"/>
      <c r="AY43" s="76"/>
      <c r="AZ43" s="76"/>
      <c r="BA43" s="70">
        <v>4</v>
      </c>
      <c r="BB43" s="10"/>
      <c r="BC43" s="17">
        <f t="shared" si="2"/>
        <v>4</v>
      </c>
      <c r="BD43" s="10" t="e">
        <f>IF(#REF!&gt;=0,BA43,BA43-ABS(#REF!))</f>
        <v>#REF!</v>
      </c>
      <c r="BE43" s="10" t="e">
        <f t="shared" si="1"/>
        <v>#REF!</v>
      </c>
    </row>
    <row r="44" spans="1:57" x14ac:dyDescent="0.55000000000000004">
      <c r="A44" s="18">
        <v>32</v>
      </c>
      <c r="B44" s="18" t="s">
        <v>373</v>
      </c>
      <c r="C44" s="19" t="s">
        <v>374</v>
      </c>
      <c r="D44" s="19" t="s">
        <v>303</v>
      </c>
      <c r="E44" s="19"/>
      <c r="F44" s="19">
        <v>1</v>
      </c>
      <c r="G44" s="21"/>
      <c r="H44" s="20"/>
      <c r="I44" s="20"/>
      <c r="J44" s="20"/>
      <c r="K44" s="20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76"/>
      <c r="AW44" s="76"/>
      <c r="AX44" s="76"/>
      <c r="AY44" s="76"/>
      <c r="AZ44" s="76"/>
      <c r="BA44" s="70">
        <v>1</v>
      </c>
      <c r="BB44" s="10"/>
      <c r="BC44" s="17">
        <f t="shared" si="2"/>
        <v>1</v>
      </c>
      <c r="BD44" s="10" t="e">
        <f>IF(#REF!&gt;=0,BA44,BA44-ABS(#REF!))</f>
        <v>#REF!</v>
      </c>
      <c r="BE44" s="10" t="e">
        <f t="shared" si="1"/>
        <v>#REF!</v>
      </c>
    </row>
    <row r="45" spans="1:57" x14ac:dyDescent="0.55000000000000004">
      <c r="A45" s="18">
        <v>33</v>
      </c>
      <c r="B45" s="18" t="s">
        <v>558</v>
      </c>
      <c r="C45" s="19" t="s">
        <v>559</v>
      </c>
      <c r="D45" s="19" t="s">
        <v>303</v>
      </c>
      <c r="E45" s="19"/>
      <c r="F45" s="19">
        <v>1</v>
      </c>
      <c r="G45" s="21"/>
      <c r="H45" s="20"/>
      <c r="I45" s="20">
        <v>1</v>
      </c>
      <c r="J45" s="20"/>
      <c r="K45" s="20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76"/>
      <c r="AW45" s="76"/>
      <c r="AX45" s="76"/>
      <c r="AY45" s="76"/>
      <c r="AZ45" s="76"/>
      <c r="BA45" s="70">
        <v>2</v>
      </c>
      <c r="BB45" s="10"/>
      <c r="BC45" s="17">
        <f t="shared" si="2"/>
        <v>2</v>
      </c>
      <c r="BD45" s="10" t="e">
        <f>IF(#REF!&gt;=0,BA45,BA45-ABS(#REF!))</f>
        <v>#REF!</v>
      </c>
      <c r="BE45" s="10" t="e">
        <f t="shared" si="1"/>
        <v>#REF!</v>
      </c>
    </row>
    <row r="46" spans="1:57" x14ac:dyDescent="0.55000000000000004">
      <c r="A46" s="18">
        <v>34</v>
      </c>
      <c r="B46" s="18" t="s">
        <v>375</v>
      </c>
      <c r="C46" s="19" t="s">
        <v>376</v>
      </c>
      <c r="D46" s="19" t="s">
        <v>303</v>
      </c>
      <c r="E46" s="19"/>
      <c r="F46" s="19">
        <v>1</v>
      </c>
      <c r="G46" s="21">
        <v>1</v>
      </c>
      <c r="H46" s="20"/>
      <c r="I46" s="20"/>
      <c r="J46" s="20">
        <v>1</v>
      </c>
      <c r="K46" s="20">
        <v>1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>
        <v>1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76"/>
      <c r="AW46" s="76"/>
      <c r="AX46" s="76"/>
      <c r="AY46" s="76"/>
      <c r="AZ46" s="76"/>
      <c r="BA46" s="70">
        <v>5</v>
      </c>
      <c r="BB46" s="10"/>
      <c r="BC46" s="17">
        <f t="shared" si="2"/>
        <v>5</v>
      </c>
      <c r="BD46" s="10" t="e">
        <f>IF(#REF!&gt;=0,BA46,BA46-ABS(#REF!))</f>
        <v>#REF!</v>
      </c>
      <c r="BE46" s="10" t="e">
        <f t="shared" si="1"/>
        <v>#REF!</v>
      </c>
    </row>
    <row r="47" spans="1:57" x14ac:dyDescent="0.55000000000000004">
      <c r="A47" s="18">
        <v>35</v>
      </c>
      <c r="B47" s="18" t="s">
        <v>378</v>
      </c>
      <c r="C47" s="19" t="s">
        <v>379</v>
      </c>
      <c r="D47" s="19" t="s">
        <v>303</v>
      </c>
      <c r="E47" s="19"/>
      <c r="F47" s="19"/>
      <c r="G47" s="21">
        <v>1</v>
      </c>
      <c r="H47" s="20"/>
      <c r="I47" s="20">
        <v>1</v>
      </c>
      <c r="J47" s="20"/>
      <c r="K47" s="20"/>
      <c r="L47" s="21"/>
      <c r="M47" s="21"/>
      <c r="N47" s="21"/>
      <c r="O47" s="21">
        <v>1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76"/>
      <c r="AW47" s="76"/>
      <c r="AX47" s="76"/>
      <c r="AY47" s="76"/>
      <c r="AZ47" s="76"/>
      <c r="BA47" s="70">
        <v>3</v>
      </c>
      <c r="BB47" s="10"/>
      <c r="BC47" s="17">
        <f t="shared" si="2"/>
        <v>3</v>
      </c>
      <c r="BD47" s="10" t="e">
        <f>IF(#REF!&gt;=0,BA47,BA47-ABS(#REF!))</f>
        <v>#REF!</v>
      </c>
      <c r="BE47" s="10" t="e">
        <f t="shared" si="1"/>
        <v>#REF!</v>
      </c>
    </row>
    <row r="48" spans="1:57" x14ac:dyDescent="0.55000000000000004">
      <c r="A48" s="18">
        <v>36</v>
      </c>
      <c r="B48" s="18" t="s">
        <v>561</v>
      </c>
      <c r="C48" s="19" t="s">
        <v>562</v>
      </c>
      <c r="D48" s="19" t="s">
        <v>303</v>
      </c>
      <c r="E48" s="19"/>
      <c r="F48" s="19"/>
      <c r="G48" s="21"/>
      <c r="H48" s="20"/>
      <c r="I48" s="20"/>
      <c r="J48" s="20"/>
      <c r="K48" s="2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76"/>
      <c r="AW48" s="76"/>
      <c r="AX48" s="76"/>
      <c r="AY48" s="76"/>
      <c r="AZ48" s="76"/>
      <c r="BA48" s="70">
        <v>0</v>
      </c>
      <c r="BB48" s="10"/>
      <c r="BC48" s="17">
        <f t="shared" si="2"/>
        <v>0</v>
      </c>
      <c r="BD48" s="10" t="e">
        <f>IF(#REF!&gt;=0,BA48,BA48-ABS(#REF!))</f>
        <v>#REF!</v>
      </c>
      <c r="BE48" s="10" t="e">
        <f t="shared" si="1"/>
        <v>#REF!</v>
      </c>
    </row>
    <row r="49" spans="1:57" x14ac:dyDescent="0.55000000000000004">
      <c r="A49" s="18">
        <v>37</v>
      </c>
      <c r="B49" s="18" t="s">
        <v>380</v>
      </c>
      <c r="C49" s="19" t="s">
        <v>381</v>
      </c>
      <c r="D49" s="19" t="s">
        <v>303</v>
      </c>
      <c r="E49" s="19"/>
      <c r="F49" s="19"/>
      <c r="G49" s="21">
        <v>1</v>
      </c>
      <c r="H49" s="20">
        <v>1</v>
      </c>
      <c r="I49" s="20">
        <v>1</v>
      </c>
      <c r="J49" s="20"/>
      <c r="K49" s="20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76"/>
      <c r="AW49" s="76"/>
      <c r="AX49" s="76"/>
      <c r="AY49" s="76"/>
      <c r="AZ49" s="76"/>
      <c r="BA49" s="70">
        <v>3</v>
      </c>
      <c r="BB49" s="10"/>
      <c r="BC49" s="17">
        <f t="shared" si="2"/>
        <v>3</v>
      </c>
      <c r="BD49" s="10" t="e">
        <f>IF(#REF!&gt;=0,BA49,BA49-ABS(#REF!))</f>
        <v>#REF!</v>
      </c>
      <c r="BE49" s="10" t="e">
        <f t="shared" si="1"/>
        <v>#REF!</v>
      </c>
    </row>
    <row r="50" spans="1:57" x14ac:dyDescent="0.55000000000000004">
      <c r="A50" s="18">
        <v>38</v>
      </c>
      <c r="B50" s="18" t="s">
        <v>382</v>
      </c>
      <c r="C50" s="19" t="s">
        <v>563</v>
      </c>
      <c r="D50" s="19" t="s">
        <v>303</v>
      </c>
      <c r="E50" s="19"/>
      <c r="F50" s="19"/>
      <c r="G50" s="21"/>
      <c r="H50" s="20">
        <v>1</v>
      </c>
      <c r="I50" s="20"/>
      <c r="J50" s="20">
        <v>1</v>
      </c>
      <c r="K50" s="2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76"/>
      <c r="AW50" s="76"/>
      <c r="AX50" s="76"/>
      <c r="AY50" s="76"/>
      <c r="AZ50" s="76"/>
      <c r="BA50" s="70">
        <v>2</v>
      </c>
      <c r="BB50" s="10"/>
      <c r="BC50" s="17">
        <f t="shared" si="2"/>
        <v>2</v>
      </c>
      <c r="BD50" s="10" t="e">
        <f>IF(#REF!&gt;=0,BA50,BA50-ABS(#REF!))</f>
        <v>#REF!</v>
      </c>
      <c r="BE50" s="10" t="e">
        <f t="shared" si="1"/>
        <v>#REF!</v>
      </c>
    </row>
    <row r="51" spans="1:57" x14ac:dyDescent="0.55000000000000004">
      <c r="A51" s="18">
        <v>39</v>
      </c>
      <c r="B51" s="18" t="s">
        <v>383</v>
      </c>
      <c r="C51" s="19" t="s">
        <v>384</v>
      </c>
      <c r="D51" s="19" t="s">
        <v>303</v>
      </c>
      <c r="E51" s="19"/>
      <c r="F51" s="19"/>
      <c r="G51" s="21"/>
      <c r="H51" s="20"/>
      <c r="I51" s="20">
        <v>1</v>
      </c>
      <c r="J51" s="20">
        <v>1</v>
      </c>
      <c r="K51" s="20">
        <v>1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76"/>
      <c r="AW51" s="76"/>
      <c r="AX51" s="76"/>
      <c r="AY51" s="76"/>
      <c r="AZ51" s="76"/>
      <c r="BA51" s="70">
        <v>3</v>
      </c>
      <c r="BB51" s="10"/>
      <c r="BC51" s="17">
        <f t="shared" si="2"/>
        <v>3</v>
      </c>
      <c r="BD51" s="10" t="e">
        <f>IF(#REF!&gt;=0,BA51,BA51-ABS(#REF!))</f>
        <v>#REF!</v>
      </c>
      <c r="BE51" s="10" t="e">
        <f t="shared" si="1"/>
        <v>#REF!</v>
      </c>
    </row>
    <row r="52" spans="1:57" x14ac:dyDescent="0.55000000000000004">
      <c r="A52" s="18">
        <v>40</v>
      </c>
      <c r="B52" s="18" t="s">
        <v>386</v>
      </c>
      <c r="C52" s="19" t="s">
        <v>387</v>
      </c>
      <c r="D52" s="19" t="s">
        <v>303</v>
      </c>
      <c r="E52" s="19"/>
      <c r="F52" s="19">
        <v>1</v>
      </c>
      <c r="G52" s="21">
        <v>1</v>
      </c>
      <c r="H52" s="20"/>
      <c r="I52" s="20">
        <v>1</v>
      </c>
      <c r="J52" s="20"/>
      <c r="K52" s="20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>
        <v>1</v>
      </c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76"/>
      <c r="AW52" s="76"/>
      <c r="AX52" s="76"/>
      <c r="AY52" s="76"/>
      <c r="AZ52" s="76"/>
      <c r="BA52" s="70">
        <v>4</v>
      </c>
      <c r="BB52" s="10"/>
      <c r="BC52" s="17">
        <f t="shared" si="2"/>
        <v>4</v>
      </c>
      <c r="BD52" s="10" t="e">
        <f>IF(#REF!&gt;=0,BA52,BA52-ABS(#REF!))</f>
        <v>#REF!</v>
      </c>
      <c r="BE52" s="10" t="e">
        <f t="shared" si="1"/>
        <v>#REF!</v>
      </c>
    </row>
    <row r="53" spans="1:57" x14ac:dyDescent="0.55000000000000004">
      <c r="A53" s="18">
        <v>41</v>
      </c>
      <c r="B53" s="18" t="s">
        <v>389</v>
      </c>
      <c r="C53" s="19" t="s">
        <v>390</v>
      </c>
      <c r="D53" s="19" t="s">
        <v>303</v>
      </c>
      <c r="E53" s="19">
        <v>1</v>
      </c>
      <c r="F53" s="19"/>
      <c r="G53" s="21">
        <v>1</v>
      </c>
      <c r="H53" s="20"/>
      <c r="I53" s="20">
        <v>1</v>
      </c>
      <c r="J53" s="20">
        <v>1</v>
      </c>
      <c r="K53" s="20">
        <v>1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76"/>
      <c r="AW53" s="76"/>
      <c r="AX53" s="76"/>
      <c r="AY53" s="76"/>
      <c r="AZ53" s="76"/>
      <c r="BA53" s="70">
        <v>5</v>
      </c>
      <c r="BB53" s="10"/>
      <c r="BC53" s="17">
        <f t="shared" si="2"/>
        <v>5</v>
      </c>
      <c r="BD53" s="10" t="e">
        <f>IF(#REF!&gt;=0,BA53,BA53-ABS(#REF!))</f>
        <v>#REF!</v>
      </c>
      <c r="BE53" s="10" t="e">
        <f t="shared" si="1"/>
        <v>#REF!</v>
      </c>
    </row>
    <row r="54" spans="1:57" x14ac:dyDescent="0.55000000000000004">
      <c r="A54" s="18">
        <v>42</v>
      </c>
      <c r="B54" s="18" t="s">
        <v>391</v>
      </c>
      <c r="C54" s="19" t="s">
        <v>392</v>
      </c>
      <c r="D54" s="19" t="s">
        <v>303</v>
      </c>
      <c r="E54" s="19"/>
      <c r="F54" s="19"/>
      <c r="G54" s="21"/>
      <c r="H54" s="20"/>
      <c r="I54" s="20"/>
      <c r="J54" s="20"/>
      <c r="K54" s="20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76"/>
      <c r="AW54" s="76"/>
      <c r="AX54" s="76"/>
      <c r="AY54" s="76"/>
      <c r="AZ54" s="76"/>
      <c r="BA54" s="70">
        <v>0</v>
      </c>
      <c r="BB54" s="10"/>
      <c r="BC54" s="17">
        <f t="shared" si="2"/>
        <v>0</v>
      </c>
      <c r="BD54" s="10" t="e">
        <f>IF(#REF!&gt;=0,BA54,BA54-ABS(#REF!))</f>
        <v>#REF!</v>
      </c>
      <c r="BE54" s="10" t="e">
        <f t="shared" si="1"/>
        <v>#REF!</v>
      </c>
    </row>
    <row r="55" spans="1:57" x14ac:dyDescent="0.55000000000000004">
      <c r="A55" s="18">
        <v>43</v>
      </c>
      <c r="B55" s="18" t="s">
        <v>393</v>
      </c>
      <c r="C55" s="19" t="s">
        <v>394</v>
      </c>
      <c r="D55" s="19" t="s">
        <v>303</v>
      </c>
      <c r="E55" s="19"/>
      <c r="F55" s="19"/>
      <c r="G55" s="21">
        <v>1</v>
      </c>
      <c r="H55" s="20"/>
      <c r="I55" s="20">
        <v>1</v>
      </c>
      <c r="J55" s="20">
        <v>1</v>
      </c>
      <c r="K55" s="20"/>
      <c r="L55" s="21"/>
      <c r="M55" s="21"/>
      <c r="N55" s="21"/>
      <c r="O55" s="21"/>
      <c r="P55" s="21"/>
      <c r="Q55" s="21">
        <v>1</v>
      </c>
      <c r="R55" s="21"/>
      <c r="S55" s="21"/>
      <c r="T55" s="21"/>
      <c r="U55" s="21"/>
      <c r="V55" s="21"/>
      <c r="W55" s="21"/>
      <c r="X55" s="21">
        <v>1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76"/>
      <c r="AW55" s="76"/>
      <c r="AX55" s="76"/>
      <c r="AY55" s="76"/>
      <c r="AZ55" s="76"/>
      <c r="BA55" s="70">
        <v>5</v>
      </c>
      <c r="BB55" s="10"/>
      <c r="BC55" s="17">
        <f t="shared" si="2"/>
        <v>5</v>
      </c>
      <c r="BD55" s="10" t="e">
        <f>IF(#REF!&gt;=0,BA55,BA55-ABS(#REF!))</f>
        <v>#REF!</v>
      </c>
      <c r="BE55" s="10" t="e">
        <f t="shared" si="1"/>
        <v>#REF!</v>
      </c>
    </row>
    <row r="56" spans="1:57" x14ac:dyDescent="0.55000000000000004">
      <c r="A56" s="18">
        <v>44</v>
      </c>
      <c r="B56" s="18" t="s">
        <v>564</v>
      </c>
      <c r="C56" s="19" t="s">
        <v>565</v>
      </c>
      <c r="D56" s="19" t="s">
        <v>303</v>
      </c>
      <c r="E56" s="19"/>
      <c r="F56" s="19"/>
      <c r="G56" s="21"/>
      <c r="H56" s="20"/>
      <c r="I56" s="20"/>
      <c r="J56" s="20"/>
      <c r="K56" s="20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76"/>
      <c r="AW56" s="76"/>
      <c r="AX56" s="76"/>
      <c r="AY56" s="76"/>
      <c r="AZ56" s="76"/>
      <c r="BA56" s="70">
        <v>0</v>
      </c>
      <c r="BB56" s="10"/>
      <c r="BC56" s="17">
        <f t="shared" si="2"/>
        <v>0</v>
      </c>
      <c r="BD56" s="10" t="e">
        <f>IF(#REF!&gt;=0,BA56,BA56-ABS(#REF!))</f>
        <v>#REF!</v>
      </c>
      <c r="BE56" s="10" t="e">
        <f t="shared" si="1"/>
        <v>#REF!</v>
      </c>
    </row>
    <row r="57" spans="1:57" x14ac:dyDescent="0.55000000000000004">
      <c r="A57" s="18">
        <v>45</v>
      </c>
      <c r="B57" s="18" t="s">
        <v>395</v>
      </c>
      <c r="C57" s="19" t="s">
        <v>396</v>
      </c>
      <c r="D57" s="19" t="s">
        <v>303</v>
      </c>
      <c r="E57" s="19"/>
      <c r="F57" s="19">
        <v>1</v>
      </c>
      <c r="G57" s="21"/>
      <c r="H57" s="20"/>
      <c r="I57" s="20"/>
      <c r="J57" s="20"/>
      <c r="K57" s="20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>
        <v>1</v>
      </c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76"/>
      <c r="AW57" s="76"/>
      <c r="AX57" s="76"/>
      <c r="AY57" s="76"/>
      <c r="AZ57" s="76"/>
      <c r="BA57" s="70">
        <v>2</v>
      </c>
      <c r="BB57" s="10"/>
      <c r="BC57" s="17">
        <f t="shared" si="2"/>
        <v>2</v>
      </c>
      <c r="BD57" s="10" t="e">
        <f>IF(#REF!&gt;=0,BA57,BA57-ABS(#REF!))</f>
        <v>#REF!</v>
      </c>
      <c r="BE57" s="10" t="e">
        <f t="shared" si="1"/>
        <v>#REF!</v>
      </c>
    </row>
    <row r="58" spans="1:57" x14ac:dyDescent="0.55000000000000004">
      <c r="A58" s="18">
        <v>46</v>
      </c>
      <c r="B58" s="18" t="s">
        <v>397</v>
      </c>
      <c r="C58" s="19" t="s">
        <v>398</v>
      </c>
      <c r="D58" s="19" t="s">
        <v>303</v>
      </c>
      <c r="E58" s="19"/>
      <c r="F58" s="19"/>
      <c r="G58" s="21"/>
      <c r="H58" s="20"/>
      <c r="I58" s="20"/>
      <c r="J58" s="20">
        <v>1</v>
      </c>
      <c r="K58" s="20"/>
      <c r="L58" s="21"/>
      <c r="M58" s="21"/>
      <c r="N58" s="21"/>
      <c r="O58" s="21"/>
      <c r="P58" s="21"/>
      <c r="Q58" s="21">
        <v>1</v>
      </c>
      <c r="R58" s="21"/>
      <c r="S58" s="21"/>
      <c r="T58" s="21">
        <v>1</v>
      </c>
      <c r="U58" s="21"/>
      <c r="V58" s="21"/>
      <c r="W58" s="21"/>
      <c r="X58" s="21"/>
      <c r="Y58" s="21"/>
      <c r="Z58" s="21"/>
      <c r="AA58" s="21"/>
      <c r="AB58" s="21"/>
      <c r="AC58" s="21">
        <v>1</v>
      </c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76"/>
      <c r="AW58" s="76"/>
      <c r="AX58" s="76"/>
      <c r="AY58" s="76"/>
      <c r="AZ58" s="76"/>
      <c r="BA58" s="70">
        <v>4</v>
      </c>
      <c r="BB58" s="10"/>
      <c r="BC58" s="17">
        <f t="shared" si="2"/>
        <v>4</v>
      </c>
      <c r="BD58" s="10" t="e">
        <f>IF(#REF!&gt;=0,BA58,BA58-ABS(#REF!))</f>
        <v>#REF!</v>
      </c>
      <c r="BE58" s="10" t="e">
        <f t="shared" si="1"/>
        <v>#REF!</v>
      </c>
    </row>
    <row r="59" spans="1:57" x14ac:dyDescent="0.55000000000000004">
      <c r="A59" s="18">
        <v>47</v>
      </c>
      <c r="B59" s="18" t="s">
        <v>566</v>
      </c>
      <c r="C59" s="19" t="s">
        <v>590</v>
      </c>
      <c r="D59" s="19" t="s">
        <v>303</v>
      </c>
      <c r="E59" s="19"/>
      <c r="F59" s="19"/>
      <c r="G59" s="21"/>
      <c r="H59" s="20"/>
      <c r="I59" s="20">
        <v>2</v>
      </c>
      <c r="J59" s="20"/>
      <c r="K59" s="20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76"/>
      <c r="AW59" s="76"/>
      <c r="AX59" s="76"/>
      <c r="AY59" s="76"/>
      <c r="AZ59" s="76"/>
      <c r="BA59" s="70">
        <v>2</v>
      </c>
      <c r="BB59" s="10"/>
      <c r="BC59" s="17">
        <f t="shared" si="2"/>
        <v>2</v>
      </c>
      <c r="BD59" s="10" t="e">
        <f>IF(#REF!&gt;=0,BA59,BA59-ABS(#REF!))</f>
        <v>#REF!</v>
      </c>
      <c r="BE59" s="10" t="e">
        <f t="shared" si="1"/>
        <v>#REF!</v>
      </c>
    </row>
    <row r="60" spans="1:57" x14ac:dyDescent="0.55000000000000004">
      <c r="A60" s="18">
        <v>48</v>
      </c>
      <c r="B60" s="18" t="s">
        <v>400</v>
      </c>
      <c r="C60" s="19" t="s">
        <v>401</v>
      </c>
      <c r="D60" s="19" t="s">
        <v>303</v>
      </c>
      <c r="E60" s="19"/>
      <c r="F60" s="19"/>
      <c r="G60" s="21"/>
      <c r="H60" s="20"/>
      <c r="I60" s="20"/>
      <c r="J60" s="20">
        <v>1</v>
      </c>
      <c r="K60" s="20">
        <v>1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76"/>
      <c r="AW60" s="76"/>
      <c r="AX60" s="76"/>
      <c r="AY60" s="76"/>
      <c r="AZ60" s="76"/>
      <c r="BA60" s="70">
        <v>2</v>
      </c>
      <c r="BB60" s="10"/>
      <c r="BC60" s="17">
        <f t="shared" si="2"/>
        <v>2</v>
      </c>
      <c r="BD60" s="10" t="e">
        <f>IF(#REF!&gt;=0,BA60,BA60-ABS(#REF!))</f>
        <v>#REF!</v>
      </c>
      <c r="BE60" s="10" t="e">
        <f t="shared" si="1"/>
        <v>#REF!</v>
      </c>
    </row>
    <row r="61" spans="1:57" x14ac:dyDescent="0.55000000000000004">
      <c r="A61" s="18">
        <v>49</v>
      </c>
      <c r="B61" s="18" t="s">
        <v>402</v>
      </c>
      <c r="C61" s="19" t="s">
        <v>403</v>
      </c>
      <c r="D61" s="19" t="s">
        <v>303</v>
      </c>
      <c r="E61" s="19"/>
      <c r="F61" s="19"/>
      <c r="G61" s="21">
        <v>1</v>
      </c>
      <c r="H61" s="20"/>
      <c r="I61" s="20"/>
      <c r="J61" s="20">
        <v>1</v>
      </c>
      <c r="K61" s="20">
        <v>1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>
        <v>1</v>
      </c>
      <c r="Z61" s="21"/>
      <c r="AA61" s="21"/>
      <c r="AB61" s="21"/>
      <c r="AC61" s="21">
        <v>1</v>
      </c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76"/>
      <c r="AW61" s="76"/>
      <c r="AX61" s="76"/>
      <c r="AY61" s="76"/>
      <c r="AZ61" s="76"/>
      <c r="BA61" s="70">
        <v>5</v>
      </c>
      <c r="BB61" s="10"/>
      <c r="BC61" s="17">
        <f t="shared" si="2"/>
        <v>5</v>
      </c>
      <c r="BD61" s="10" t="e">
        <f>IF(#REF!&gt;=0,BA61,BA61-ABS(#REF!))</f>
        <v>#REF!</v>
      </c>
      <c r="BE61" s="10" t="e">
        <f t="shared" si="1"/>
        <v>#REF!</v>
      </c>
    </row>
    <row r="62" spans="1:57" x14ac:dyDescent="0.55000000000000004">
      <c r="A62" s="18">
        <v>50</v>
      </c>
      <c r="B62" s="18" t="s">
        <v>404</v>
      </c>
      <c r="C62" s="19" t="s">
        <v>405</v>
      </c>
      <c r="D62" s="19" t="s">
        <v>303</v>
      </c>
      <c r="E62" s="19"/>
      <c r="F62" s="19"/>
      <c r="G62" s="21">
        <v>1</v>
      </c>
      <c r="H62" s="20">
        <v>1</v>
      </c>
      <c r="I62" s="20"/>
      <c r="J62" s="20"/>
      <c r="K62" s="20">
        <v>1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76"/>
      <c r="AW62" s="76"/>
      <c r="AX62" s="76"/>
      <c r="AY62" s="76"/>
      <c r="AZ62" s="76"/>
      <c r="BA62" s="70">
        <v>3</v>
      </c>
      <c r="BB62" s="10"/>
      <c r="BC62" s="17">
        <f t="shared" si="2"/>
        <v>3</v>
      </c>
      <c r="BD62" s="10" t="e">
        <f>IF(#REF!&gt;=0,BA62,BA62-ABS(#REF!))</f>
        <v>#REF!</v>
      </c>
      <c r="BE62" s="10" t="e">
        <f t="shared" si="1"/>
        <v>#REF!</v>
      </c>
    </row>
    <row r="63" spans="1:57" x14ac:dyDescent="0.55000000000000004">
      <c r="A63" s="18">
        <v>51</v>
      </c>
      <c r="B63" s="18" t="s">
        <v>406</v>
      </c>
      <c r="C63" s="19" t="s">
        <v>407</v>
      </c>
      <c r="D63" s="19" t="s">
        <v>303</v>
      </c>
      <c r="E63" s="19"/>
      <c r="F63" s="19"/>
      <c r="G63" s="21">
        <v>1</v>
      </c>
      <c r="H63" s="20"/>
      <c r="I63" s="20"/>
      <c r="J63" s="20"/>
      <c r="K63" s="20"/>
      <c r="L63" s="21"/>
      <c r="M63" s="21"/>
      <c r="N63" s="21"/>
      <c r="O63" s="21">
        <v>1</v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76"/>
      <c r="AW63" s="76"/>
      <c r="AX63" s="76"/>
      <c r="AY63" s="76"/>
      <c r="AZ63" s="76"/>
      <c r="BA63" s="70">
        <v>2</v>
      </c>
      <c r="BB63" s="10"/>
      <c r="BC63" s="17">
        <f t="shared" si="2"/>
        <v>2</v>
      </c>
      <c r="BD63" s="10" t="e">
        <f>IF(#REF!&gt;=0,BA63,BA63-ABS(#REF!))</f>
        <v>#REF!</v>
      </c>
      <c r="BE63" s="10" t="e">
        <f t="shared" si="1"/>
        <v>#REF!</v>
      </c>
    </row>
    <row r="64" spans="1:57" x14ac:dyDescent="0.55000000000000004">
      <c r="A64" s="18">
        <v>52</v>
      </c>
      <c r="B64" s="18" t="s">
        <v>408</v>
      </c>
      <c r="C64" s="19" t="s">
        <v>409</v>
      </c>
      <c r="D64" s="19" t="s">
        <v>303</v>
      </c>
      <c r="E64" s="19"/>
      <c r="F64" s="19">
        <v>1</v>
      </c>
      <c r="G64" s="21">
        <v>1</v>
      </c>
      <c r="H64" s="20"/>
      <c r="I64" s="20"/>
      <c r="J64" s="20"/>
      <c r="K64" s="20"/>
      <c r="L64" s="21"/>
      <c r="M64" s="21"/>
      <c r="N64" s="21"/>
      <c r="O64" s="21">
        <v>1</v>
      </c>
      <c r="P64" s="21"/>
      <c r="Q64" s="21"/>
      <c r="R64" s="21">
        <v>1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76"/>
      <c r="AW64" s="76"/>
      <c r="AX64" s="76"/>
      <c r="AY64" s="76"/>
      <c r="AZ64" s="76"/>
      <c r="BA64" s="70">
        <v>4</v>
      </c>
      <c r="BB64" s="10"/>
      <c r="BC64" s="17">
        <f t="shared" si="2"/>
        <v>4</v>
      </c>
      <c r="BD64" s="10" t="e">
        <f>IF(#REF!&gt;=0,BA64,BA64-ABS(#REF!))</f>
        <v>#REF!</v>
      </c>
      <c r="BE64" s="10" t="e">
        <f t="shared" si="1"/>
        <v>#REF!</v>
      </c>
    </row>
    <row r="65" spans="1:57" x14ac:dyDescent="0.55000000000000004">
      <c r="A65" s="18">
        <v>53</v>
      </c>
      <c r="B65" s="18" t="s">
        <v>306</v>
      </c>
      <c r="C65" s="19" t="s">
        <v>410</v>
      </c>
      <c r="D65" s="19" t="s">
        <v>303</v>
      </c>
      <c r="E65" s="19"/>
      <c r="F65" s="19"/>
      <c r="G65" s="21"/>
      <c r="H65" s="20"/>
      <c r="I65" s="20"/>
      <c r="J65" s="20">
        <v>1</v>
      </c>
      <c r="K65" s="20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>
        <v>1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76"/>
      <c r="AW65" s="76"/>
      <c r="AX65" s="76"/>
      <c r="AY65" s="76"/>
      <c r="AZ65" s="76"/>
      <c r="BA65" s="70">
        <v>2</v>
      </c>
      <c r="BB65" s="10"/>
      <c r="BC65" s="17">
        <f t="shared" si="2"/>
        <v>2</v>
      </c>
      <c r="BD65" s="10" t="e">
        <f>IF(#REF!&gt;=0,BA65,BA65-ABS(#REF!))</f>
        <v>#REF!</v>
      </c>
      <c r="BE65" s="10" t="e">
        <f t="shared" si="1"/>
        <v>#REF!</v>
      </c>
    </row>
    <row r="66" spans="1:57" x14ac:dyDescent="0.55000000000000004">
      <c r="A66" s="18">
        <v>54</v>
      </c>
      <c r="B66" s="18" t="s">
        <v>567</v>
      </c>
      <c r="C66" s="19" t="s">
        <v>568</v>
      </c>
      <c r="D66" s="19" t="s">
        <v>303</v>
      </c>
      <c r="E66" s="19"/>
      <c r="F66" s="19"/>
      <c r="G66" s="21"/>
      <c r="H66" s="20"/>
      <c r="I66" s="20"/>
      <c r="J66" s="20"/>
      <c r="K66" s="20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76"/>
      <c r="AW66" s="76"/>
      <c r="AX66" s="76"/>
      <c r="AY66" s="76"/>
      <c r="AZ66" s="76"/>
      <c r="BA66" s="70">
        <v>0</v>
      </c>
      <c r="BB66" s="10"/>
      <c r="BC66" s="17">
        <f t="shared" si="2"/>
        <v>0</v>
      </c>
      <c r="BD66" s="10" t="e">
        <f>IF(#REF!&gt;=0,BA66,BA66-ABS(#REF!))</f>
        <v>#REF!</v>
      </c>
      <c r="BE66" s="10" t="e">
        <f t="shared" si="1"/>
        <v>#REF!</v>
      </c>
    </row>
    <row r="67" spans="1:57" x14ac:dyDescent="0.55000000000000004">
      <c r="A67" s="18">
        <v>55</v>
      </c>
      <c r="B67" s="18" t="s">
        <v>411</v>
      </c>
      <c r="C67" s="19" t="s">
        <v>412</v>
      </c>
      <c r="D67" s="19" t="s">
        <v>303</v>
      </c>
      <c r="E67" s="19"/>
      <c r="F67" s="19"/>
      <c r="G67" s="21">
        <v>1</v>
      </c>
      <c r="H67" s="20"/>
      <c r="I67" s="20"/>
      <c r="J67" s="20"/>
      <c r="K67" s="20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>
        <v>1</v>
      </c>
      <c r="AV67" s="76"/>
      <c r="AW67" s="76"/>
      <c r="AX67" s="76"/>
      <c r="AY67" s="76"/>
      <c r="AZ67" s="76"/>
      <c r="BA67" s="70">
        <v>2</v>
      </c>
      <c r="BB67" s="10"/>
      <c r="BC67" s="17">
        <f t="shared" si="2"/>
        <v>2</v>
      </c>
      <c r="BD67" s="10" t="e">
        <f>IF(#REF!&gt;=0,BA67,BA67-ABS(#REF!))</f>
        <v>#REF!</v>
      </c>
      <c r="BE67" s="10" t="e">
        <f t="shared" si="1"/>
        <v>#REF!</v>
      </c>
    </row>
    <row r="68" spans="1:57" x14ac:dyDescent="0.55000000000000004">
      <c r="A68" s="18">
        <v>56</v>
      </c>
      <c r="B68" s="18" t="s">
        <v>414</v>
      </c>
      <c r="C68" s="19" t="s">
        <v>415</v>
      </c>
      <c r="D68" s="19" t="s">
        <v>303</v>
      </c>
      <c r="E68" s="19"/>
      <c r="F68" s="19">
        <v>1</v>
      </c>
      <c r="G68" s="21"/>
      <c r="H68" s="20"/>
      <c r="I68" s="20"/>
      <c r="J68" s="20"/>
      <c r="K68" s="20"/>
      <c r="L68" s="21"/>
      <c r="M68" s="21"/>
      <c r="N68" s="21"/>
      <c r="O68" s="21"/>
      <c r="P68" s="21"/>
      <c r="Q68" s="21"/>
      <c r="R68" s="21"/>
      <c r="S68" s="21"/>
      <c r="T68" s="21">
        <v>1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76"/>
      <c r="AW68" s="76"/>
      <c r="AX68" s="76"/>
      <c r="AY68" s="76"/>
      <c r="AZ68" s="76"/>
      <c r="BA68" s="70">
        <v>2</v>
      </c>
      <c r="BB68" s="10"/>
      <c r="BC68" s="17">
        <f t="shared" si="2"/>
        <v>2</v>
      </c>
      <c r="BD68" s="10" t="e">
        <f>IF(#REF!&gt;=0,BA68,BA68-ABS(#REF!))</f>
        <v>#REF!</v>
      </c>
      <c r="BE68" s="10" t="e">
        <f t="shared" si="1"/>
        <v>#REF!</v>
      </c>
    </row>
    <row r="69" spans="1:57" x14ac:dyDescent="0.55000000000000004">
      <c r="A69" s="18">
        <v>57</v>
      </c>
      <c r="B69" s="18" t="s">
        <v>417</v>
      </c>
      <c r="C69" s="19" t="s">
        <v>418</v>
      </c>
      <c r="D69" s="19" t="s">
        <v>303</v>
      </c>
      <c r="E69" s="19"/>
      <c r="F69" s="19"/>
      <c r="G69" s="21">
        <v>1</v>
      </c>
      <c r="H69" s="20">
        <v>1</v>
      </c>
      <c r="I69" s="20"/>
      <c r="J69" s="20"/>
      <c r="K69" s="20">
        <v>1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76"/>
      <c r="AW69" s="76"/>
      <c r="AX69" s="76"/>
      <c r="AY69" s="76"/>
      <c r="AZ69" s="76"/>
      <c r="BA69" s="70">
        <v>3</v>
      </c>
      <c r="BB69" s="10"/>
      <c r="BC69" s="17">
        <f t="shared" si="2"/>
        <v>3</v>
      </c>
      <c r="BD69" s="10" t="e">
        <f>IF(#REF!&gt;=0,BA69,BA69-ABS(#REF!))</f>
        <v>#REF!</v>
      </c>
      <c r="BE69" s="10" t="e">
        <f t="shared" si="1"/>
        <v>#REF!</v>
      </c>
    </row>
    <row r="70" spans="1:57" x14ac:dyDescent="0.55000000000000004">
      <c r="A70" s="18">
        <v>58</v>
      </c>
      <c r="B70" s="18" t="s">
        <v>569</v>
      </c>
      <c r="C70" s="19" t="s">
        <v>570</v>
      </c>
      <c r="D70" s="19" t="s">
        <v>303</v>
      </c>
      <c r="E70" s="19"/>
      <c r="F70" s="19"/>
      <c r="G70" s="21"/>
      <c r="H70" s="20"/>
      <c r="I70" s="20"/>
      <c r="J70" s="20">
        <v>1</v>
      </c>
      <c r="K70" s="20">
        <v>1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</v>
      </c>
      <c r="W70" s="21"/>
      <c r="X70" s="21"/>
      <c r="Y70" s="21"/>
      <c r="Z70" s="21"/>
      <c r="AA70" s="21"/>
      <c r="AB70" s="21"/>
      <c r="AC70" s="21">
        <v>1</v>
      </c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76"/>
      <c r="AW70" s="76"/>
      <c r="AX70" s="76"/>
      <c r="AY70" s="76"/>
      <c r="AZ70" s="76"/>
      <c r="BA70" s="70">
        <v>4</v>
      </c>
      <c r="BB70" s="10"/>
      <c r="BC70" s="17">
        <f t="shared" si="2"/>
        <v>4</v>
      </c>
      <c r="BD70" s="10" t="e">
        <f>IF(#REF!&gt;=0,BA70,BA70-ABS(#REF!))</f>
        <v>#REF!</v>
      </c>
      <c r="BE70" s="10" t="e">
        <f t="shared" si="1"/>
        <v>#REF!</v>
      </c>
    </row>
    <row r="71" spans="1:57" x14ac:dyDescent="0.55000000000000004">
      <c r="A71" s="18">
        <v>59</v>
      </c>
      <c r="B71" s="18" t="s">
        <v>419</v>
      </c>
      <c r="C71" s="19" t="s">
        <v>420</v>
      </c>
      <c r="D71" s="19" t="s">
        <v>303</v>
      </c>
      <c r="E71" s="19"/>
      <c r="F71" s="19">
        <v>1</v>
      </c>
      <c r="G71" s="21">
        <v>1</v>
      </c>
      <c r="H71" s="20"/>
      <c r="I71" s="20"/>
      <c r="J71" s="20"/>
      <c r="K71" s="20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76"/>
      <c r="AW71" s="76"/>
      <c r="AX71" s="76"/>
      <c r="AY71" s="76"/>
      <c r="AZ71" s="76"/>
      <c r="BA71" s="70">
        <v>2</v>
      </c>
      <c r="BB71" s="10"/>
      <c r="BC71" s="17">
        <f t="shared" si="2"/>
        <v>2</v>
      </c>
      <c r="BD71" s="10" t="e">
        <f>IF(#REF!&gt;=0,BA71,BA71-ABS(#REF!))</f>
        <v>#REF!</v>
      </c>
      <c r="BE71" s="10" t="e">
        <f t="shared" si="1"/>
        <v>#REF!</v>
      </c>
    </row>
    <row r="72" spans="1:57" x14ac:dyDescent="0.55000000000000004">
      <c r="A72" s="18">
        <v>60</v>
      </c>
      <c r="B72" s="18" t="s">
        <v>421</v>
      </c>
      <c r="C72" s="19" t="s">
        <v>422</v>
      </c>
      <c r="D72" s="19" t="s">
        <v>303</v>
      </c>
      <c r="E72" s="19"/>
      <c r="F72" s="19">
        <v>1</v>
      </c>
      <c r="G72" s="21">
        <v>1</v>
      </c>
      <c r="H72" s="20"/>
      <c r="I72" s="20"/>
      <c r="J72" s="20"/>
      <c r="K72" s="20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76"/>
      <c r="AW72" s="76"/>
      <c r="AX72" s="76"/>
      <c r="AY72" s="76"/>
      <c r="AZ72" s="76"/>
      <c r="BA72" s="70">
        <v>2</v>
      </c>
      <c r="BB72" s="10"/>
      <c r="BC72" s="17">
        <f t="shared" si="2"/>
        <v>2</v>
      </c>
      <c r="BD72" s="10" t="e">
        <f>IF(#REF!&gt;=0,BA72,BA72-ABS(#REF!))</f>
        <v>#REF!</v>
      </c>
      <c r="BE72" s="10" t="e">
        <f t="shared" si="1"/>
        <v>#REF!</v>
      </c>
    </row>
    <row r="73" spans="1:57" x14ac:dyDescent="0.55000000000000004">
      <c r="A73" s="18">
        <v>61</v>
      </c>
      <c r="B73" s="18" t="s">
        <v>424</v>
      </c>
      <c r="C73" s="19" t="s">
        <v>425</v>
      </c>
      <c r="D73" s="19" t="s">
        <v>303</v>
      </c>
      <c r="E73" s="19"/>
      <c r="F73" s="19"/>
      <c r="G73" s="21"/>
      <c r="H73" s="20"/>
      <c r="I73" s="20"/>
      <c r="J73" s="20">
        <v>1</v>
      </c>
      <c r="K73" s="20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76"/>
      <c r="AW73" s="76"/>
      <c r="AX73" s="76"/>
      <c r="AY73" s="76"/>
      <c r="AZ73" s="76"/>
      <c r="BA73" s="70">
        <v>1</v>
      </c>
      <c r="BB73" s="10"/>
      <c r="BC73" s="17">
        <f t="shared" si="2"/>
        <v>1</v>
      </c>
      <c r="BD73" s="10" t="e">
        <f>IF(#REF!&gt;=0,BA73,BA73-ABS(#REF!))</f>
        <v>#REF!</v>
      </c>
      <c r="BE73" s="10" t="e">
        <f t="shared" si="1"/>
        <v>#REF!</v>
      </c>
    </row>
    <row r="74" spans="1:57" x14ac:dyDescent="0.55000000000000004">
      <c r="A74" s="18">
        <v>62</v>
      </c>
      <c r="B74" s="18" t="s">
        <v>427</v>
      </c>
      <c r="C74" s="19" t="s">
        <v>428</v>
      </c>
      <c r="D74" s="19" t="s">
        <v>303</v>
      </c>
      <c r="E74" s="19"/>
      <c r="F74" s="19"/>
      <c r="G74" s="21"/>
      <c r="H74" s="20">
        <v>1</v>
      </c>
      <c r="I74" s="20"/>
      <c r="J74" s="20"/>
      <c r="K74" s="20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>
        <v>1</v>
      </c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76"/>
      <c r="AW74" s="76"/>
      <c r="AX74" s="76"/>
      <c r="AY74" s="76"/>
      <c r="AZ74" s="76"/>
      <c r="BA74" s="70">
        <v>2</v>
      </c>
      <c r="BB74" s="10"/>
      <c r="BC74" s="17">
        <f t="shared" si="2"/>
        <v>2</v>
      </c>
      <c r="BD74" s="10" t="e">
        <f>IF(#REF!&gt;=0,BA74,BA74-ABS(#REF!))</f>
        <v>#REF!</v>
      </c>
      <c r="BE74" s="10" t="e">
        <f t="shared" si="1"/>
        <v>#REF!</v>
      </c>
    </row>
    <row r="75" spans="1:57" x14ac:dyDescent="0.55000000000000004">
      <c r="A75" s="18">
        <v>63</v>
      </c>
      <c r="B75" s="18" t="s">
        <v>571</v>
      </c>
      <c r="C75" s="19" t="s">
        <v>572</v>
      </c>
      <c r="D75" s="19" t="s">
        <v>303</v>
      </c>
      <c r="E75" s="19"/>
      <c r="F75" s="19">
        <v>1</v>
      </c>
      <c r="G75" s="21"/>
      <c r="H75" s="20"/>
      <c r="I75" s="20"/>
      <c r="J75" s="20"/>
      <c r="K75" s="20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>
        <v>1</v>
      </c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76"/>
      <c r="AW75" s="76"/>
      <c r="AX75" s="76"/>
      <c r="AY75" s="76"/>
      <c r="AZ75" s="76"/>
      <c r="BA75" s="70">
        <v>2</v>
      </c>
      <c r="BB75" s="10"/>
      <c r="BC75" s="17">
        <f t="shared" si="2"/>
        <v>2</v>
      </c>
      <c r="BD75" s="10" t="e">
        <f>IF(#REF!&gt;=0,BA75,BA75-ABS(#REF!))</f>
        <v>#REF!</v>
      </c>
      <c r="BE75" s="10" t="e">
        <f t="shared" si="1"/>
        <v>#REF!</v>
      </c>
    </row>
    <row r="76" spans="1:57" x14ac:dyDescent="0.55000000000000004">
      <c r="A76" s="18">
        <v>64</v>
      </c>
      <c r="B76" s="18" t="s">
        <v>429</v>
      </c>
      <c r="C76" s="19" t="s">
        <v>430</v>
      </c>
      <c r="D76" s="19" t="s">
        <v>303</v>
      </c>
      <c r="E76" s="19"/>
      <c r="F76" s="19"/>
      <c r="G76" s="21">
        <v>1</v>
      </c>
      <c r="H76" s="20">
        <v>1</v>
      </c>
      <c r="I76" s="20"/>
      <c r="J76" s="20"/>
      <c r="K76" s="20">
        <v>1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76"/>
      <c r="AW76" s="76"/>
      <c r="AX76" s="76"/>
      <c r="AY76" s="76"/>
      <c r="AZ76" s="76"/>
      <c r="BA76" s="70">
        <v>3</v>
      </c>
      <c r="BB76" s="10"/>
      <c r="BC76" s="17">
        <f t="shared" si="2"/>
        <v>3</v>
      </c>
      <c r="BD76" s="10" t="e">
        <f>IF(#REF!&gt;=0,BA76,BA76-ABS(#REF!))</f>
        <v>#REF!</v>
      </c>
      <c r="BE76" s="10" t="e">
        <f t="shared" si="1"/>
        <v>#REF!</v>
      </c>
    </row>
    <row r="77" spans="1:57" x14ac:dyDescent="0.55000000000000004">
      <c r="A77" s="18">
        <v>65</v>
      </c>
      <c r="B77" s="18" t="s">
        <v>431</v>
      </c>
      <c r="C77" s="19" t="s">
        <v>432</v>
      </c>
      <c r="D77" s="19" t="s">
        <v>303</v>
      </c>
      <c r="E77" s="19"/>
      <c r="F77" s="19"/>
      <c r="G77" s="21"/>
      <c r="H77" s="20">
        <v>1</v>
      </c>
      <c r="I77" s="20"/>
      <c r="J77" s="20"/>
      <c r="K77" s="20">
        <v>1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>
        <v>1</v>
      </c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76"/>
      <c r="AW77" s="76"/>
      <c r="AX77" s="76"/>
      <c r="AY77" s="76"/>
      <c r="AZ77" s="76"/>
      <c r="BA77" s="70">
        <v>3</v>
      </c>
      <c r="BB77" s="10"/>
      <c r="BC77" s="17">
        <f t="shared" si="2"/>
        <v>3</v>
      </c>
      <c r="BD77" s="10" t="e">
        <f>IF(#REF!&gt;=0,BA77,BA77-ABS(#REF!))</f>
        <v>#REF!</v>
      </c>
      <c r="BE77" s="10" t="e">
        <f t="shared" si="1"/>
        <v>#REF!</v>
      </c>
    </row>
    <row r="78" spans="1:57" x14ac:dyDescent="0.55000000000000004">
      <c r="A78" s="18">
        <v>66</v>
      </c>
      <c r="B78" s="18" t="s">
        <v>434</v>
      </c>
      <c r="C78" s="19" t="s">
        <v>435</v>
      </c>
      <c r="D78" s="19" t="s">
        <v>303</v>
      </c>
      <c r="E78" s="19"/>
      <c r="F78" s="19"/>
      <c r="G78" s="21">
        <v>1</v>
      </c>
      <c r="H78" s="20">
        <v>1</v>
      </c>
      <c r="I78" s="20"/>
      <c r="J78" s="20">
        <v>1</v>
      </c>
      <c r="K78" s="20">
        <v>1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76"/>
      <c r="AW78" s="76"/>
      <c r="AX78" s="76"/>
      <c r="AY78" s="76"/>
      <c r="AZ78" s="76"/>
      <c r="BA78" s="70">
        <v>4</v>
      </c>
      <c r="BB78" s="10"/>
      <c r="BC78" s="17">
        <f t="shared" si="2"/>
        <v>4</v>
      </c>
      <c r="BD78" s="10" t="e">
        <f>IF(#REF!&gt;=0,BA78,BA78-ABS(#REF!))</f>
        <v>#REF!</v>
      </c>
      <c r="BE78" s="10" t="e">
        <f t="shared" si="1"/>
        <v>#REF!</v>
      </c>
    </row>
    <row r="79" spans="1:57" x14ac:dyDescent="0.55000000000000004">
      <c r="A79" s="18">
        <v>67</v>
      </c>
      <c r="B79" s="18" t="s">
        <v>436</v>
      </c>
      <c r="C79" s="19" t="s">
        <v>437</v>
      </c>
      <c r="D79" s="19" t="s">
        <v>303</v>
      </c>
      <c r="E79" s="19"/>
      <c r="F79" s="19"/>
      <c r="G79" s="21"/>
      <c r="H79" s="20"/>
      <c r="I79" s="20">
        <v>1</v>
      </c>
      <c r="J79" s="20"/>
      <c r="K79" s="20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>
        <v>1</v>
      </c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76"/>
      <c r="AW79" s="76"/>
      <c r="AX79" s="76"/>
      <c r="AY79" s="76"/>
      <c r="AZ79" s="76"/>
      <c r="BA79" s="70">
        <v>2</v>
      </c>
      <c r="BB79" s="10"/>
      <c r="BC79" s="17">
        <f t="shared" si="2"/>
        <v>2</v>
      </c>
      <c r="BD79" s="10" t="e">
        <f>IF(#REF!&gt;=0,BA79,BA79-ABS(#REF!))</f>
        <v>#REF!</v>
      </c>
      <c r="BE79" s="10" t="e">
        <f t="shared" si="1"/>
        <v>#REF!</v>
      </c>
    </row>
    <row r="80" spans="1:57" x14ac:dyDescent="0.55000000000000004">
      <c r="A80" s="18">
        <v>68</v>
      </c>
      <c r="B80" s="18" t="s">
        <v>438</v>
      </c>
      <c r="C80" s="19" t="s">
        <v>439</v>
      </c>
      <c r="D80" s="19" t="s">
        <v>303</v>
      </c>
      <c r="E80" s="19"/>
      <c r="F80" s="19"/>
      <c r="G80" s="21"/>
      <c r="H80" s="20">
        <v>1</v>
      </c>
      <c r="I80" s="20">
        <v>1</v>
      </c>
      <c r="J80" s="20">
        <v>1</v>
      </c>
      <c r="K80" s="20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76"/>
      <c r="AW80" s="76"/>
      <c r="AX80" s="76"/>
      <c r="AY80" s="76"/>
      <c r="AZ80" s="76"/>
      <c r="BA80" s="70">
        <v>3</v>
      </c>
      <c r="BB80" s="10"/>
      <c r="BC80" s="17">
        <f t="shared" si="2"/>
        <v>3</v>
      </c>
      <c r="BD80" s="10" t="e">
        <f>IF(#REF!&gt;=0,BA80,BA80-ABS(#REF!))</f>
        <v>#REF!</v>
      </c>
      <c r="BE80" s="10" t="e">
        <f t="shared" si="1"/>
        <v>#REF!</v>
      </c>
    </row>
    <row r="81" spans="1:57" x14ac:dyDescent="0.55000000000000004">
      <c r="A81" s="18">
        <v>69</v>
      </c>
      <c r="B81" s="18" t="s">
        <v>441</v>
      </c>
      <c r="C81" s="19" t="s">
        <v>442</v>
      </c>
      <c r="D81" s="19" t="s">
        <v>303</v>
      </c>
      <c r="E81" s="19"/>
      <c r="F81" s="19"/>
      <c r="G81" s="21"/>
      <c r="H81" s="20">
        <v>1</v>
      </c>
      <c r="I81" s="20"/>
      <c r="J81" s="20">
        <v>1</v>
      </c>
      <c r="K81" s="20">
        <v>1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>
        <v>1</v>
      </c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76"/>
      <c r="AW81" s="76"/>
      <c r="AX81" s="76"/>
      <c r="AY81" s="76"/>
      <c r="AZ81" s="76"/>
      <c r="BA81" s="70">
        <v>4</v>
      </c>
      <c r="BB81" s="10"/>
      <c r="BC81" s="17">
        <f t="shared" si="2"/>
        <v>4</v>
      </c>
      <c r="BD81" s="10" t="e">
        <f>IF(#REF!&gt;=0,BA81,BA81-ABS(#REF!))</f>
        <v>#REF!</v>
      </c>
      <c r="BE81" s="10" t="e">
        <f t="shared" si="1"/>
        <v>#REF!</v>
      </c>
    </row>
    <row r="82" spans="1:57" x14ac:dyDescent="0.55000000000000004">
      <c r="A82" s="18">
        <v>70</v>
      </c>
      <c r="B82" s="18" t="s">
        <v>573</v>
      </c>
      <c r="C82" s="19" t="s">
        <v>574</v>
      </c>
      <c r="D82" s="19" t="s">
        <v>303</v>
      </c>
      <c r="E82" s="19"/>
      <c r="F82" s="19"/>
      <c r="G82" s="21"/>
      <c r="H82" s="20"/>
      <c r="I82" s="20"/>
      <c r="J82" s="20">
        <v>1</v>
      </c>
      <c r="K82" s="20">
        <v>1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>
        <v>1</v>
      </c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76"/>
      <c r="AW82" s="76"/>
      <c r="AX82" s="76"/>
      <c r="AY82" s="76"/>
      <c r="AZ82" s="76"/>
      <c r="BA82" s="70">
        <v>3</v>
      </c>
      <c r="BB82" s="10"/>
      <c r="BC82" s="17">
        <f t="shared" si="2"/>
        <v>3</v>
      </c>
      <c r="BD82" s="10" t="e">
        <f>IF(#REF!&gt;=0,BA82,BA82-ABS(#REF!))</f>
        <v>#REF!</v>
      </c>
      <c r="BE82" s="10" t="e">
        <f t="shared" si="1"/>
        <v>#REF!</v>
      </c>
    </row>
    <row r="83" spans="1:57" x14ac:dyDescent="0.55000000000000004">
      <c r="A83" s="18">
        <v>71</v>
      </c>
      <c r="B83" s="18" t="s">
        <v>443</v>
      </c>
      <c r="C83" s="19" t="s">
        <v>444</v>
      </c>
      <c r="D83" s="19" t="s">
        <v>303</v>
      </c>
      <c r="E83" s="19"/>
      <c r="F83" s="19"/>
      <c r="G83" s="21"/>
      <c r="H83" s="20"/>
      <c r="I83" s="20">
        <v>1</v>
      </c>
      <c r="J83" s="20"/>
      <c r="K83" s="20"/>
      <c r="L83" s="21"/>
      <c r="M83" s="21"/>
      <c r="N83" s="21"/>
      <c r="O83" s="21">
        <v>1</v>
      </c>
      <c r="P83" s="21">
        <v>1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76"/>
      <c r="AW83" s="76"/>
      <c r="AX83" s="76"/>
      <c r="AY83" s="76"/>
      <c r="AZ83" s="76"/>
      <c r="BA83" s="70">
        <v>3</v>
      </c>
      <c r="BB83" s="10"/>
      <c r="BC83" s="17">
        <f t="shared" si="2"/>
        <v>3</v>
      </c>
      <c r="BD83" s="10" t="e">
        <f>IF(#REF!&gt;=0,BA83,BA83-ABS(#REF!))</f>
        <v>#REF!</v>
      </c>
      <c r="BE83" s="10" t="e">
        <f t="shared" si="1"/>
        <v>#REF!</v>
      </c>
    </row>
    <row r="84" spans="1:57" x14ac:dyDescent="0.55000000000000004">
      <c r="A84" s="18">
        <v>72</v>
      </c>
      <c r="B84" s="18" t="s">
        <v>575</v>
      </c>
      <c r="C84" s="19" t="s">
        <v>593</v>
      </c>
      <c r="D84" s="19" t="s">
        <v>303</v>
      </c>
      <c r="E84" s="19"/>
      <c r="F84" s="19"/>
      <c r="G84" s="21"/>
      <c r="H84" s="20"/>
      <c r="I84" s="20"/>
      <c r="J84" s="20"/>
      <c r="K84" s="20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76"/>
      <c r="AW84" s="76"/>
      <c r="AX84" s="76"/>
      <c r="AY84" s="76"/>
      <c r="AZ84" s="76"/>
      <c r="BA84" s="70">
        <v>0</v>
      </c>
      <c r="BB84" s="10"/>
      <c r="BC84" s="17">
        <f t="shared" si="2"/>
        <v>0</v>
      </c>
      <c r="BD84" s="10" t="e">
        <f>IF(#REF!&gt;=0,BA84,BA84-ABS(#REF!))</f>
        <v>#REF!</v>
      </c>
      <c r="BE84" s="10" t="e">
        <f t="shared" si="1"/>
        <v>#REF!</v>
      </c>
    </row>
    <row r="85" spans="1:57" x14ac:dyDescent="0.55000000000000004">
      <c r="A85" s="18">
        <v>73</v>
      </c>
      <c r="B85" s="18" t="s">
        <v>576</v>
      </c>
      <c r="C85" s="19" t="s">
        <v>594</v>
      </c>
      <c r="D85" s="19" t="s">
        <v>303</v>
      </c>
      <c r="E85" s="19"/>
      <c r="F85" s="19"/>
      <c r="G85" s="21"/>
      <c r="H85" s="20"/>
      <c r="I85" s="20"/>
      <c r="J85" s="20">
        <v>1</v>
      </c>
      <c r="K85" s="20">
        <v>1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>
        <v>1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76"/>
      <c r="AW85" s="76"/>
      <c r="AX85" s="76"/>
      <c r="AY85" s="76"/>
      <c r="AZ85" s="76"/>
      <c r="BA85" s="70">
        <v>3</v>
      </c>
      <c r="BB85" s="10"/>
      <c r="BC85" s="17">
        <f t="shared" si="2"/>
        <v>3</v>
      </c>
      <c r="BD85" s="10" t="e">
        <f>IF(#REF!&gt;=0,BA85,BA85-ABS(#REF!))</f>
        <v>#REF!</v>
      </c>
      <c r="BE85" s="10" t="e">
        <f t="shared" si="1"/>
        <v>#REF!</v>
      </c>
    </row>
    <row r="86" spans="1:57" x14ac:dyDescent="0.55000000000000004">
      <c r="A86" s="18">
        <v>74</v>
      </c>
      <c r="B86" s="18" t="s">
        <v>446</v>
      </c>
      <c r="C86" s="19" t="s">
        <v>447</v>
      </c>
      <c r="D86" s="19" t="s">
        <v>303</v>
      </c>
      <c r="E86" s="19"/>
      <c r="F86" s="19"/>
      <c r="G86" s="21"/>
      <c r="H86" s="20"/>
      <c r="I86" s="20"/>
      <c r="J86" s="20"/>
      <c r="K86" s="20">
        <v>1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76"/>
      <c r="AW86" s="76"/>
      <c r="AX86" s="76"/>
      <c r="AY86" s="76"/>
      <c r="AZ86" s="76"/>
      <c r="BA86" s="70">
        <v>1</v>
      </c>
      <c r="BB86" s="10"/>
      <c r="BC86" s="17">
        <f t="shared" si="2"/>
        <v>1</v>
      </c>
      <c r="BD86" s="10" t="e">
        <f>IF(#REF!&gt;=0,BA86,BA86-ABS(#REF!))</f>
        <v>#REF!</v>
      </c>
      <c r="BE86" s="10" t="e">
        <f t="shared" si="1"/>
        <v>#REF!</v>
      </c>
    </row>
    <row r="87" spans="1:57" x14ac:dyDescent="0.55000000000000004">
      <c r="A87" s="18">
        <v>75</v>
      </c>
      <c r="B87" s="18" t="s">
        <v>577</v>
      </c>
      <c r="C87" s="19" t="s">
        <v>578</v>
      </c>
      <c r="D87" s="19" t="s">
        <v>303</v>
      </c>
      <c r="E87" s="19"/>
      <c r="F87" s="19"/>
      <c r="G87" s="21">
        <v>1</v>
      </c>
      <c r="H87" s="20"/>
      <c r="I87" s="20"/>
      <c r="J87" s="20">
        <v>1</v>
      </c>
      <c r="K87" s="20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>
        <v>1</v>
      </c>
      <c r="AS87" s="21"/>
      <c r="AT87" s="21"/>
      <c r="AU87" s="21"/>
      <c r="AV87" s="76"/>
      <c r="AW87" s="76"/>
      <c r="AX87" s="76"/>
      <c r="AY87" s="76"/>
      <c r="AZ87" s="76"/>
      <c r="BA87" s="70">
        <v>3</v>
      </c>
      <c r="BB87" s="10"/>
      <c r="BC87" s="17">
        <f t="shared" si="2"/>
        <v>3</v>
      </c>
      <c r="BD87" s="10" t="e">
        <f>IF(#REF!&gt;=0,BA87,BA87-ABS(#REF!))</f>
        <v>#REF!</v>
      </c>
      <c r="BE87" s="10" t="e">
        <f t="shared" si="1"/>
        <v>#REF!</v>
      </c>
    </row>
    <row r="88" spans="1:57" x14ac:dyDescent="0.55000000000000004">
      <c r="A88" s="18">
        <v>76</v>
      </c>
      <c r="B88" s="18" t="s">
        <v>579</v>
      </c>
      <c r="C88" s="19" t="s">
        <v>591</v>
      </c>
      <c r="D88" s="19" t="s">
        <v>303</v>
      </c>
      <c r="E88" s="19"/>
      <c r="F88" s="19"/>
      <c r="G88" s="21"/>
      <c r="H88" s="20"/>
      <c r="I88" s="20" t="s">
        <v>595</v>
      </c>
      <c r="J88" s="20">
        <v>1</v>
      </c>
      <c r="K88" s="20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>
        <v>1</v>
      </c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76"/>
      <c r="AW88" s="76"/>
      <c r="AX88" s="76"/>
      <c r="AY88" s="76"/>
      <c r="AZ88" s="76"/>
      <c r="BA88" s="70">
        <v>2</v>
      </c>
      <c r="BB88" s="10"/>
      <c r="BC88" s="17">
        <f t="shared" si="2"/>
        <v>2</v>
      </c>
      <c r="BD88" s="10" t="e">
        <f>IF(#REF!&gt;=0,BA88,BA88-ABS(#REF!))</f>
        <v>#REF!</v>
      </c>
      <c r="BE88" s="10" t="e">
        <f t="shared" si="1"/>
        <v>#REF!</v>
      </c>
    </row>
    <row r="89" spans="1:57" x14ac:dyDescent="0.55000000000000004">
      <c r="A89" s="18">
        <v>77</v>
      </c>
      <c r="B89" s="18" t="s">
        <v>592</v>
      </c>
      <c r="C89" s="19" t="s">
        <v>580</v>
      </c>
      <c r="D89" s="19" t="s">
        <v>303</v>
      </c>
      <c r="E89" s="19"/>
      <c r="F89" s="19"/>
      <c r="G89" s="21"/>
      <c r="H89" s="20"/>
      <c r="I89" s="20"/>
      <c r="J89" s="20"/>
      <c r="K89" s="20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76"/>
      <c r="AW89" s="76"/>
      <c r="AX89" s="76"/>
      <c r="AY89" s="76"/>
      <c r="AZ89" s="76"/>
      <c r="BA89" s="70">
        <v>0</v>
      </c>
      <c r="BB89" s="10"/>
      <c r="BC89" s="17">
        <f t="shared" si="2"/>
        <v>0</v>
      </c>
      <c r="BD89" s="10" t="e">
        <f>IF(#REF!&gt;=0,BA89,BA89-ABS(#REF!))</f>
        <v>#REF!</v>
      </c>
      <c r="BE89" s="10" t="e">
        <f t="shared" si="1"/>
        <v>#REF!</v>
      </c>
    </row>
    <row r="90" spans="1:57" x14ac:dyDescent="0.55000000000000004">
      <c r="A90" s="18">
        <v>78</v>
      </c>
      <c r="B90" s="18" t="s">
        <v>448</v>
      </c>
      <c r="C90" s="19" t="s">
        <v>449</v>
      </c>
      <c r="D90" s="19" t="s">
        <v>303</v>
      </c>
      <c r="E90" s="19"/>
      <c r="F90" s="19">
        <v>1</v>
      </c>
      <c r="G90" s="21"/>
      <c r="H90" s="20"/>
      <c r="I90" s="20"/>
      <c r="J90" s="20">
        <v>1</v>
      </c>
      <c r="K90" s="20">
        <v>1</v>
      </c>
      <c r="L90" s="21"/>
      <c r="M90" s="21"/>
      <c r="N90" s="21"/>
      <c r="O90" s="21"/>
      <c r="P90" s="21"/>
      <c r="Q90" s="21">
        <v>1</v>
      </c>
      <c r="R90" s="21"/>
      <c r="S90" s="21"/>
      <c r="T90" s="21"/>
      <c r="U90" s="21"/>
      <c r="V90" s="21"/>
      <c r="W90" s="21"/>
      <c r="X90" s="21"/>
      <c r="Y90" s="21">
        <v>1</v>
      </c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76"/>
      <c r="AW90" s="76"/>
      <c r="AX90" s="76"/>
      <c r="AY90" s="76"/>
      <c r="AZ90" s="76"/>
      <c r="BA90" s="70">
        <v>5</v>
      </c>
      <c r="BB90" s="10"/>
      <c r="BC90" s="17">
        <f t="shared" si="2"/>
        <v>5</v>
      </c>
      <c r="BD90" s="10" t="e">
        <f>IF(#REF!&gt;=0,BA90,BA90-ABS(#REF!))</f>
        <v>#REF!</v>
      </c>
      <c r="BE90" s="10" t="e">
        <f t="shared" si="1"/>
        <v>#REF!</v>
      </c>
    </row>
    <row r="91" spans="1:57" x14ac:dyDescent="0.55000000000000004">
      <c r="A91" s="18">
        <v>79</v>
      </c>
      <c r="B91" s="18" t="s">
        <v>451</v>
      </c>
      <c r="C91" s="19" t="s">
        <v>452</v>
      </c>
      <c r="D91" s="19" t="s">
        <v>303</v>
      </c>
      <c r="E91" s="19"/>
      <c r="F91" s="19"/>
      <c r="G91" s="21"/>
      <c r="H91" s="20"/>
      <c r="I91" s="20"/>
      <c r="J91" s="20"/>
      <c r="K91" s="20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76"/>
      <c r="AW91" s="76"/>
      <c r="AX91" s="76"/>
      <c r="AY91" s="76"/>
      <c r="AZ91" s="76"/>
      <c r="BA91" s="70">
        <v>0</v>
      </c>
      <c r="BB91" s="10"/>
      <c r="BC91" s="17">
        <f t="shared" si="2"/>
        <v>0</v>
      </c>
      <c r="BD91" s="10" t="e">
        <f>IF(#REF!&gt;=0,BA91,BA91-ABS(#REF!))</f>
        <v>#REF!</v>
      </c>
      <c r="BE91" s="10" t="e">
        <f t="shared" si="1"/>
        <v>#REF!</v>
      </c>
    </row>
    <row r="92" spans="1:57" x14ac:dyDescent="0.55000000000000004">
      <c r="A92" s="18">
        <v>80</v>
      </c>
      <c r="B92" s="18" t="s">
        <v>454</v>
      </c>
      <c r="C92" s="19" t="s">
        <v>455</v>
      </c>
      <c r="D92" s="19" t="s">
        <v>303</v>
      </c>
      <c r="E92" s="19"/>
      <c r="F92" s="19"/>
      <c r="G92" s="21"/>
      <c r="H92" s="20"/>
      <c r="I92" s="20"/>
      <c r="J92" s="20"/>
      <c r="K92" s="20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>
        <v>1</v>
      </c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>
        <v>1</v>
      </c>
      <c r="AQ92" s="21"/>
      <c r="AR92" s="21"/>
      <c r="AS92" s="21"/>
      <c r="AT92" s="21"/>
      <c r="AU92" s="21">
        <v>1</v>
      </c>
      <c r="AV92" s="76"/>
      <c r="AW92" s="76"/>
      <c r="AX92" s="76"/>
      <c r="AY92" s="76"/>
      <c r="AZ92" s="76"/>
      <c r="BA92" s="70">
        <v>3</v>
      </c>
      <c r="BB92" s="10"/>
      <c r="BC92" s="17">
        <f t="shared" si="2"/>
        <v>3</v>
      </c>
      <c r="BD92" s="10" t="e">
        <f>IF(#REF!&gt;=0,BA92,BA92-ABS(#REF!))</f>
        <v>#REF!</v>
      </c>
      <c r="BE92" s="10" t="e">
        <f t="shared" si="1"/>
        <v>#REF!</v>
      </c>
    </row>
    <row r="93" spans="1:57" x14ac:dyDescent="0.55000000000000004">
      <c r="A93" s="18">
        <v>81</v>
      </c>
      <c r="B93" s="18" t="s">
        <v>581</v>
      </c>
      <c r="C93" s="19" t="s">
        <v>582</v>
      </c>
      <c r="D93" s="19" t="s">
        <v>303</v>
      </c>
      <c r="E93" s="19"/>
      <c r="F93" s="19"/>
      <c r="G93" s="21"/>
      <c r="H93" s="20"/>
      <c r="I93" s="20"/>
      <c r="J93" s="20"/>
      <c r="K93" s="20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76"/>
      <c r="AW93" s="76"/>
      <c r="AX93" s="76"/>
      <c r="AY93" s="76"/>
      <c r="AZ93" s="76"/>
      <c r="BA93" s="70">
        <v>0</v>
      </c>
      <c r="BB93" s="10"/>
      <c r="BC93" s="17">
        <f t="shared" si="2"/>
        <v>0</v>
      </c>
      <c r="BD93" s="10" t="e">
        <f>IF(#REF!&gt;=0,BA93,BA93-ABS(#REF!))</f>
        <v>#REF!</v>
      </c>
      <c r="BE93" s="10" t="e">
        <f t="shared" si="1"/>
        <v>#REF!</v>
      </c>
    </row>
    <row r="94" spans="1:57" x14ac:dyDescent="0.55000000000000004">
      <c r="A94" s="18">
        <v>82</v>
      </c>
      <c r="B94" s="18" t="s">
        <v>456</v>
      </c>
      <c r="C94" s="19" t="s">
        <v>457</v>
      </c>
      <c r="D94" s="19" t="s">
        <v>303</v>
      </c>
      <c r="E94" s="19"/>
      <c r="F94" s="19"/>
      <c r="G94" s="21"/>
      <c r="H94" s="20"/>
      <c r="I94" s="20"/>
      <c r="J94" s="20"/>
      <c r="K94" s="20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76"/>
      <c r="AW94" s="76"/>
      <c r="AX94" s="76"/>
      <c r="AY94" s="76"/>
      <c r="AZ94" s="76"/>
      <c r="BA94" s="70">
        <v>0</v>
      </c>
      <c r="BB94" s="10"/>
      <c r="BC94" s="17">
        <f t="shared" si="2"/>
        <v>0</v>
      </c>
      <c r="BD94" s="10" t="e">
        <f>IF(#REF!&gt;=0,BA94,BA94-ABS(#REF!))</f>
        <v>#REF!</v>
      </c>
      <c r="BE94" s="10" t="e">
        <f t="shared" si="1"/>
        <v>#REF!</v>
      </c>
    </row>
    <row r="95" spans="1:57" x14ac:dyDescent="0.55000000000000004">
      <c r="A95" s="18">
        <v>83</v>
      </c>
      <c r="B95" s="18" t="s">
        <v>459</v>
      </c>
      <c r="C95" s="19" t="s">
        <v>460</v>
      </c>
      <c r="D95" s="19" t="s">
        <v>303</v>
      </c>
      <c r="E95" s="19"/>
      <c r="F95" s="19"/>
      <c r="G95" s="21">
        <v>1</v>
      </c>
      <c r="H95" s="20"/>
      <c r="I95" s="20">
        <v>1</v>
      </c>
      <c r="J95" s="20"/>
      <c r="K95" s="20">
        <v>1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76"/>
      <c r="AW95" s="76"/>
      <c r="AX95" s="76"/>
      <c r="AY95" s="76"/>
      <c r="AZ95" s="76"/>
      <c r="BA95" s="70">
        <v>3</v>
      </c>
      <c r="BB95" s="10"/>
      <c r="BC95" s="17">
        <f t="shared" si="2"/>
        <v>3</v>
      </c>
      <c r="BD95" s="10" t="e">
        <f>IF(#REF!&gt;=0,BA95,BA95-ABS(#REF!))</f>
        <v>#REF!</v>
      </c>
      <c r="BE95" s="10" t="e">
        <f t="shared" si="1"/>
        <v>#REF!</v>
      </c>
    </row>
    <row r="96" spans="1:57" x14ac:dyDescent="0.55000000000000004">
      <c r="A96" s="18">
        <v>84</v>
      </c>
      <c r="B96" s="18" t="s">
        <v>463</v>
      </c>
      <c r="C96" s="19" t="s">
        <v>464</v>
      </c>
      <c r="D96" s="19" t="s">
        <v>303</v>
      </c>
      <c r="E96" s="19"/>
      <c r="F96" s="19"/>
      <c r="G96" s="21">
        <v>1</v>
      </c>
      <c r="H96" s="20"/>
      <c r="I96" s="20"/>
      <c r="J96" s="20"/>
      <c r="K96" s="20"/>
      <c r="L96" s="21"/>
      <c r="M96" s="21"/>
      <c r="N96" s="21"/>
      <c r="O96" s="21">
        <v>1</v>
      </c>
      <c r="P96" s="21"/>
      <c r="Q96" s="21"/>
      <c r="R96" s="21"/>
      <c r="S96" s="21"/>
      <c r="T96" s="21"/>
      <c r="U96" s="21"/>
      <c r="V96" s="21">
        <v>1</v>
      </c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76"/>
      <c r="AW96" s="76"/>
      <c r="AX96" s="76"/>
      <c r="AY96" s="76"/>
      <c r="AZ96" s="76"/>
      <c r="BA96" s="70">
        <v>3</v>
      </c>
      <c r="BB96" s="10"/>
      <c r="BC96" s="17">
        <f t="shared" si="2"/>
        <v>3</v>
      </c>
      <c r="BD96" s="10" t="e">
        <f>IF(#REF!&gt;=0,BA96,BA96-ABS(#REF!))</f>
        <v>#REF!</v>
      </c>
      <c r="BE96" s="10" t="e">
        <f t="shared" si="1"/>
        <v>#REF!</v>
      </c>
    </row>
    <row r="97" spans="1:57" x14ac:dyDescent="0.55000000000000004">
      <c r="A97" s="18">
        <v>85</v>
      </c>
      <c r="B97" s="18" t="s">
        <v>465</v>
      </c>
      <c r="C97" s="19" t="s">
        <v>466</v>
      </c>
      <c r="D97" s="19" t="s">
        <v>303</v>
      </c>
      <c r="E97" s="19"/>
      <c r="F97" s="19"/>
      <c r="G97" s="21">
        <v>1</v>
      </c>
      <c r="H97" s="20">
        <v>1</v>
      </c>
      <c r="I97" s="20">
        <v>1</v>
      </c>
      <c r="J97" s="20">
        <v>1</v>
      </c>
      <c r="K97" s="20">
        <v>1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76"/>
      <c r="AW97" s="76"/>
      <c r="AX97" s="76"/>
      <c r="AY97" s="76"/>
      <c r="AZ97" s="76"/>
      <c r="BA97" s="70">
        <v>5</v>
      </c>
      <c r="BB97" s="10"/>
      <c r="BC97" s="17">
        <f t="shared" si="2"/>
        <v>5</v>
      </c>
      <c r="BD97" s="10" t="e">
        <f>IF(#REF!&gt;=0,BA97,BA97-ABS(#REF!))</f>
        <v>#REF!</v>
      </c>
      <c r="BE97" s="10" t="e">
        <f t="shared" si="1"/>
        <v>#REF!</v>
      </c>
    </row>
    <row r="98" spans="1:57" x14ac:dyDescent="0.55000000000000004">
      <c r="A98" s="18">
        <v>86</v>
      </c>
      <c r="B98" s="18" t="s">
        <v>467</v>
      </c>
      <c r="C98" s="19" t="s">
        <v>468</v>
      </c>
      <c r="D98" s="19" t="s">
        <v>303</v>
      </c>
      <c r="E98" s="19"/>
      <c r="F98" s="19"/>
      <c r="G98" s="21"/>
      <c r="H98" s="20"/>
      <c r="I98" s="20">
        <v>1</v>
      </c>
      <c r="J98" s="20">
        <v>2</v>
      </c>
      <c r="K98" s="20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76"/>
      <c r="AW98" s="76"/>
      <c r="AX98" s="76"/>
      <c r="AY98" s="76"/>
      <c r="AZ98" s="76"/>
      <c r="BA98" s="70">
        <v>3</v>
      </c>
      <c r="BB98" s="10"/>
      <c r="BC98" s="17">
        <f t="shared" si="2"/>
        <v>3</v>
      </c>
      <c r="BD98" s="10" t="e">
        <f>IF(#REF!&gt;=0,BA98,BA98-ABS(#REF!))</f>
        <v>#REF!</v>
      </c>
      <c r="BE98" s="10" t="e">
        <f t="shared" si="1"/>
        <v>#REF!</v>
      </c>
    </row>
    <row r="99" spans="1:57" x14ac:dyDescent="0.55000000000000004">
      <c r="A99" s="18">
        <v>87</v>
      </c>
      <c r="B99" s="18" t="s">
        <v>469</v>
      </c>
      <c r="C99" s="19" t="s">
        <v>470</v>
      </c>
      <c r="D99" s="19" t="s">
        <v>303</v>
      </c>
      <c r="E99" s="19"/>
      <c r="F99" s="19"/>
      <c r="G99" s="21">
        <v>1</v>
      </c>
      <c r="H99" s="20">
        <v>1</v>
      </c>
      <c r="I99" s="20">
        <v>1</v>
      </c>
      <c r="J99" s="20">
        <v>1</v>
      </c>
      <c r="K99" s="20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76"/>
      <c r="AW99" s="76"/>
      <c r="AX99" s="76"/>
      <c r="AY99" s="76"/>
      <c r="AZ99" s="76"/>
      <c r="BA99" s="70">
        <v>4</v>
      </c>
      <c r="BB99" s="10"/>
      <c r="BC99" s="17">
        <f t="shared" si="2"/>
        <v>4</v>
      </c>
      <c r="BD99" s="10" t="e">
        <f>IF(#REF!&gt;=0,BA99,BA99-ABS(#REF!))</f>
        <v>#REF!</v>
      </c>
      <c r="BE99" s="10" t="e">
        <f t="shared" si="1"/>
        <v>#REF!</v>
      </c>
    </row>
    <row r="100" spans="1:57" x14ac:dyDescent="0.55000000000000004">
      <c r="A100" s="18">
        <v>88</v>
      </c>
      <c r="B100" s="18" t="s">
        <v>471</v>
      </c>
      <c r="C100" s="19" t="s">
        <v>472</v>
      </c>
      <c r="D100" s="19" t="s">
        <v>303</v>
      </c>
      <c r="E100" s="19"/>
      <c r="F100" s="19">
        <v>1</v>
      </c>
      <c r="G100" s="21"/>
      <c r="H100" s="20"/>
      <c r="I100" s="20"/>
      <c r="J100" s="20"/>
      <c r="K100" s="20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76"/>
      <c r="AW100" s="76"/>
      <c r="AX100" s="76"/>
      <c r="AY100" s="76"/>
      <c r="AZ100" s="76"/>
      <c r="BA100" s="70">
        <v>1</v>
      </c>
      <c r="BB100" s="10"/>
      <c r="BC100" s="17">
        <f>SUM(E100:AZ100)</f>
        <v>1</v>
      </c>
      <c r="BD100" s="10" t="e">
        <f>IF(#REF!&gt;=0,BA100,BA100-ABS(#REF!))</f>
        <v>#REF!</v>
      </c>
      <c r="BE100" s="10" t="e">
        <f t="shared" ref="BE100:BE140" si="3">IF(BD100=0,"ถูกต้อง","ไม่ถูกต้อง")</f>
        <v>#REF!</v>
      </c>
    </row>
    <row r="101" spans="1:57" x14ac:dyDescent="0.55000000000000004">
      <c r="A101" s="18">
        <v>89</v>
      </c>
      <c r="B101" s="18" t="s">
        <v>474</v>
      </c>
      <c r="C101" s="19" t="s">
        <v>475</v>
      </c>
      <c r="D101" s="19" t="s">
        <v>303</v>
      </c>
      <c r="E101" s="19">
        <v>1</v>
      </c>
      <c r="F101" s="19">
        <v>1</v>
      </c>
      <c r="G101" s="21"/>
      <c r="H101" s="20"/>
      <c r="I101" s="20">
        <v>1</v>
      </c>
      <c r="J101" s="20"/>
      <c r="K101" s="20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>
        <v>1</v>
      </c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76"/>
      <c r="AW101" s="76"/>
      <c r="AX101" s="76"/>
      <c r="AY101" s="76"/>
      <c r="AZ101" s="76"/>
      <c r="BA101" s="70">
        <v>4</v>
      </c>
      <c r="BB101" s="10"/>
      <c r="BC101" s="17">
        <f t="shared" si="2"/>
        <v>4</v>
      </c>
      <c r="BD101" s="10" t="e">
        <f>IF(#REF!&gt;=0,BA101,BA101-ABS(#REF!))</f>
        <v>#REF!</v>
      </c>
      <c r="BE101" s="10" t="e">
        <f t="shared" si="3"/>
        <v>#REF!</v>
      </c>
    </row>
    <row r="102" spans="1:57" x14ac:dyDescent="0.55000000000000004">
      <c r="A102" s="18">
        <v>90</v>
      </c>
      <c r="B102" s="18" t="s">
        <v>476</v>
      </c>
      <c r="C102" s="19" t="s">
        <v>477</v>
      </c>
      <c r="D102" s="19" t="s">
        <v>303</v>
      </c>
      <c r="E102" s="19"/>
      <c r="F102" s="19"/>
      <c r="G102" s="21">
        <v>1</v>
      </c>
      <c r="H102" s="20"/>
      <c r="I102" s="20"/>
      <c r="J102" s="20">
        <v>1</v>
      </c>
      <c r="K102" s="20">
        <v>1</v>
      </c>
      <c r="L102" s="21"/>
      <c r="M102" s="21"/>
      <c r="N102" s="21"/>
      <c r="O102" s="21"/>
      <c r="P102" s="21"/>
      <c r="Q102" s="21">
        <v>1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76"/>
      <c r="AW102" s="76"/>
      <c r="AX102" s="76"/>
      <c r="AY102" s="76"/>
      <c r="AZ102" s="76"/>
      <c r="BA102" s="70">
        <v>4</v>
      </c>
      <c r="BB102" s="10"/>
      <c r="BC102" s="17">
        <f t="shared" si="2"/>
        <v>4</v>
      </c>
      <c r="BD102" s="10" t="e">
        <f>IF(#REF!&gt;=0,BA102,BA102-ABS(#REF!))</f>
        <v>#REF!</v>
      </c>
      <c r="BE102" s="10" t="e">
        <f t="shared" si="3"/>
        <v>#REF!</v>
      </c>
    </row>
    <row r="103" spans="1:57" x14ac:dyDescent="0.55000000000000004">
      <c r="A103" s="18">
        <v>91</v>
      </c>
      <c r="B103" s="18" t="s">
        <v>478</v>
      </c>
      <c r="C103" s="19" t="s">
        <v>479</v>
      </c>
      <c r="D103" s="19" t="s">
        <v>303</v>
      </c>
      <c r="E103" s="19"/>
      <c r="F103" s="19"/>
      <c r="G103" s="21"/>
      <c r="H103" s="20"/>
      <c r="I103" s="20"/>
      <c r="J103" s="20">
        <v>1</v>
      </c>
      <c r="K103" s="20">
        <v>1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>
        <v>1</v>
      </c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76"/>
      <c r="AW103" s="76"/>
      <c r="AX103" s="76"/>
      <c r="AY103" s="76"/>
      <c r="AZ103" s="76"/>
      <c r="BA103" s="70">
        <v>3</v>
      </c>
      <c r="BB103" s="10"/>
      <c r="BC103" s="17">
        <f t="shared" si="2"/>
        <v>3</v>
      </c>
      <c r="BD103" s="10" t="e">
        <f>IF(#REF!&gt;=0,BA103,BA103-ABS(#REF!))</f>
        <v>#REF!</v>
      </c>
      <c r="BE103" s="10" t="e">
        <f t="shared" si="3"/>
        <v>#REF!</v>
      </c>
    </row>
    <row r="104" spans="1:57" x14ac:dyDescent="0.55000000000000004">
      <c r="A104" s="18">
        <v>92</v>
      </c>
      <c r="B104" s="18" t="s">
        <v>480</v>
      </c>
      <c r="C104" s="19" t="s">
        <v>481</v>
      </c>
      <c r="D104" s="19" t="s">
        <v>303</v>
      </c>
      <c r="E104" s="19"/>
      <c r="F104" s="19"/>
      <c r="G104" s="21">
        <v>1</v>
      </c>
      <c r="H104" s="20"/>
      <c r="I104" s="20"/>
      <c r="J104" s="20">
        <v>1</v>
      </c>
      <c r="K104" s="20"/>
      <c r="L104" s="21"/>
      <c r="M104" s="21"/>
      <c r="N104" s="21"/>
      <c r="O104" s="21">
        <v>1</v>
      </c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76"/>
      <c r="AW104" s="76"/>
      <c r="AX104" s="76"/>
      <c r="AY104" s="76"/>
      <c r="AZ104" s="76"/>
      <c r="BA104" s="70">
        <v>3</v>
      </c>
      <c r="BB104" s="10"/>
      <c r="BC104" s="17">
        <f t="shared" si="2"/>
        <v>3</v>
      </c>
      <c r="BD104" s="10" t="e">
        <f>IF(#REF!&gt;=0,BA104,BA104-ABS(#REF!))</f>
        <v>#REF!</v>
      </c>
      <c r="BE104" s="10" t="e">
        <f t="shared" si="3"/>
        <v>#REF!</v>
      </c>
    </row>
    <row r="105" spans="1:57" x14ac:dyDescent="0.55000000000000004">
      <c r="A105" s="18">
        <v>93</v>
      </c>
      <c r="B105" s="18" t="s">
        <v>482</v>
      </c>
      <c r="C105" s="19" t="s">
        <v>483</v>
      </c>
      <c r="D105" s="19" t="s">
        <v>303</v>
      </c>
      <c r="E105" s="19"/>
      <c r="F105" s="19"/>
      <c r="G105" s="21"/>
      <c r="H105" s="20"/>
      <c r="I105" s="20">
        <v>1</v>
      </c>
      <c r="J105" s="20"/>
      <c r="K105" s="20"/>
      <c r="L105" s="21"/>
      <c r="M105" s="21"/>
      <c r="N105" s="21"/>
      <c r="O105" s="21">
        <v>1</v>
      </c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>
        <v>1</v>
      </c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76"/>
      <c r="AW105" s="76"/>
      <c r="AX105" s="76"/>
      <c r="AY105" s="76"/>
      <c r="AZ105" s="76"/>
      <c r="BA105" s="70">
        <v>3</v>
      </c>
      <c r="BB105" s="10"/>
      <c r="BC105" s="17">
        <f t="shared" si="2"/>
        <v>3</v>
      </c>
      <c r="BD105" s="10" t="e">
        <f>IF(#REF!&gt;=0,BA105,BA105-ABS(#REF!))</f>
        <v>#REF!</v>
      </c>
      <c r="BE105" s="10" t="e">
        <f t="shared" si="3"/>
        <v>#REF!</v>
      </c>
    </row>
    <row r="106" spans="1:57" x14ac:dyDescent="0.55000000000000004">
      <c r="A106" s="18">
        <v>94</v>
      </c>
      <c r="B106" s="18" t="s">
        <v>484</v>
      </c>
      <c r="C106" s="19" t="s">
        <v>485</v>
      </c>
      <c r="D106" s="19" t="s">
        <v>303</v>
      </c>
      <c r="E106" s="19"/>
      <c r="F106" s="19"/>
      <c r="G106" s="21"/>
      <c r="H106" s="20">
        <v>1</v>
      </c>
      <c r="I106" s="20"/>
      <c r="J106" s="20">
        <v>1</v>
      </c>
      <c r="K106" s="20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>
        <v>1</v>
      </c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76"/>
      <c r="AW106" s="76"/>
      <c r="AX106" s="76"/>
      <c r="AY106" s="76"/>
      <c r="AZ106" s="76"/>
      <c r="BA106" s="70">
        <v>3</v>
      </c>
      <c r="BB106" s="10"/>
      <c r="BC106" s="17">
        <f t="shared" si="2"/>
        <v>3</v>
      </c>
      <c r="BD106" s="10" t="e">
        <f>IF(#REF!&gt;=0,BA106,BA106-ABS(#REF!))</f>
        <v>#REF!</v>
      </c>
      <c r="BE106" s="10" t="e">
        <f t="shared" si="3"/>
        <v>#REF!</v>
      </c>
    </row>
    <row r="107" spans="1:57" x14ac:dyDescent="0.55000000000000004">
      <c r="A107" s="18">
        <v>95</v>
      </c>
      <c r="B107" s="18" t="s">
        <v>486</v>
      </c>
      <c r="C107" s="19" t="s">
        <v>487</v>
      </c>
      <c r="D107" s="19" t="s">
        <v>303</v>
      </c>
      <c r="E107" s="19"/>
      <c r="F107" s="19">
        <v>1</v>
      </c>
      <c r="G107" s="21"/>
      <c r="H107" s="20"/>
      <c r="I107" s="20"/>
      <c r="J107" s="20"/>
      <c r="K107" s="20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>
        <v>1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76"/>
      <c r="AW107" s="76"/>
      <c r="AX107" s="76"/>
      <c r="AY107" s="76"/>
      <c r="AZ107" s="76"/>
      <c r="BA107" s="70">
        <v>2</v>
      </c>
      <c r="BB107" s="10"/>
      <c r="BC107" s="17">
        <f t="shared" si="2"/>
        <v>2</v>
      </c>
      <c r="BD107" s="10" t="e">
        <f>IF(#REF!&gt;=0,BA107,BA107-ABS(#REF!))</f>
        <v>#REF!</v>
      </c>
      <c r="BE107" s="10" t="e">
        <f t="shared" si="3"/>
        <v>#REF!</v>
      </c>
    </row>
    <row r="108" spans="1:57" x14ac:dyDescent="0.55000000000000004">
      <c r="A108" s="18">
        <v>96</v>
      </c>
      <c r="B108" s="18" t="s">
        <v>488</v>
      </c>
      <c r="C108" s="19" t="s">
        <v>489</v>
      </c>
      <c r="D108" s="19" t="s">
        <v>303</v>
      </c>
      <c r="E108" s="19"/>
      <c r="F108" s="19"/>
      <c r="G108" s="21"/>
      <c r="H108" s="20"/>
      <c r="I108" s="20">
        <v>1</v>
      </c>
      <c r="J108" s="20">
        <v>1</v>
      </c>
      <c r="K108" s="20"/>
      <c r="L108" s="21"/>
      <c r="M108" s="21"/>
      <c r="N108" s="21"/>
      <c r="O108" s="21"/>
      <c r="P108" s="21"/>
      <c r="Q108" s="21"/>
      <c r="R108" s="21">
        <v>1</v>
      </c>
      <c r="S108" s="21"/>
      <c r="T108" s="21"/>
      <c r="U108" s="21"/>
      <c r="V108" s="21"/>
      <c r="W108" s="21">
        <v>1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76"/>
      <c r="AW108" s="76"/>
      <c r="AX108" s="76"/>
      <c r="AY108" s="76"/>
      <c r="AZ108" s="76"/>
      <c r="BA108" s="70">
        <v>4</v>
      </c>
      <c r="BB108" s="10"/>
      <c r="BC108" s="17">
        <f t="shared" si="2"/>
        <v>4</v>
      </c>
      <c r="BD108" s="10" t="e">
        <f>IF(#REF!&gt;=0,BA108,BA108-ABS(#REF!))</f>
        <v>#REF!</v>
      </c>
      <c r="BE108" s="10" t="e">
        <f t="shared" si="3"/>
        <v>#REF!</v>
      </c>
    </row>
    <row r="109" spans="1:57" x14ac:dyDescent="0.55000000000000004">
      <c r="A109" s="18">
        <v>97</v>
      </c>
      <c r="B109" s="18" t="s">
        <v>490</v>
      </c>
      <c r="C109" s="19" t="s">
        <v>491</v>
      </c>
      <c r="D109" s="19" t="s">
        <v>303</v>
      </c>
      <c r="E109" s="19">
        <v>1</v>
      </c>
      <c r="F109" s="19"/>
      <c r="G109" s="21">
        <v>1</v>
      </c>
      <c r="H109" s="20"/>
      <c r="I109" s="20"/>
      <c r="J109" s="20">
        <v>1</v>
      </c>
      <c r="K109" s="20">
        <v>1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>
        <v>1</v>
      </c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76"/>
      <c r="AW109" s="76"/>
      <c r="AX109" s="76"/>
      <c r="AY109" s="76"/>
      <c r="AZ109" s="76"/>
      <c r="BA109" s="70">
        <v>5</v>
      </c>
      <c r="BB109" s="10"/>
      <c r="BC109" s="17">
        <f t="shared" si="2"/>
        <v>5</v>
      </c>
      <c r="BD109" s="10" t="e">
        <f>IF(#REF!&gt;=0,BA109,BA109-ABS(#REF!))</f>
        <v>#REF!</v>
      </c>
      <c r="BE109" s="10" t="e">
        <f t="shared" si="3"/>
        <v>#REF!</v>
      </c>
    </row>
    <row r="110" spans="1:57" x14ac:dyDescent="0.55000000000000004">
      <c r="A110" s="18">
        <v>98</v>
      </c>
      <c r="B110" s="18" t="s">
        <v>583</v>
      </c>
      <c r="C110" s="19" t="s">
        <v>584</v>
      </c>
      <c r="D110" s="19" t="s">
        <v>303</v>
      </c>
      <c r="E110" s="19"/>
      <c r="F110" s="19"/>
      <c r="G110" s="21">
        <v>1</v>
      </c>
      <c r="H110" s="20"/>
      <c r="I110" s="20"/>
      <c r="J110" s="20"/>
      <c r="K110" s="20">
        <v>1</v>
      </c>
      <c r="L110" s="21"/>
      <c r="M110" s="21"/>
      <c r="N110" s="21"/>
      <c r="O110" s="21">
        <v>1</v>
      </c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>
        <v>1</v>
      </c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76"/>
      <c r="AW110" s="76"/>
      <c r="AX110" s="76"/>
      <c r="AY110" s="76"/>
      <c r="AZ110" s="76"/>
      <c r="BA110" s="70">
        <v>4</v>
      </c>
      <c r="BB110" s="10"/>
      <c r="BC110" s="17">
        <f t="shared" si="2"/>
        <v>4</v>
      </c>
      <c r="BD110" s="10" t="e">
        <f>IF(#REF!&gt;=0,BA110,BA110-ABS(#REF!))</f>
        <v>#REF!</v>
      </c>
      <c r="BE110" s="10" t="e">
        <f t="shared" si="3"/>
        <v>#REF!</v>
      </c>
    </row>
    <row r="111" spans="1:57" x14ac:dyDescent="0.55000000000000004">
      <c r="A111" s="18">
        <v>99</v>
      </c>
      <c r="B111" s="18" t="s">
        <v>492</v>
      </c>
      <c r="C111" s="19" t="s">
        <v>493</v>
      </c>
      <c r="D111" s="19" t="s">
        <v>303</v>
      </c>
      <c r="E111" s="19"/>
      <c r="F111" s="19">
        <v>1</v>
      </c>
      <c r="G111" s="21">
        <v>1</v>
      </c>
      <c r="H111" s="20"/>
      <c r="I111" s="20">
        <v>1</v>
      </c>
      <c r="J111" s="20"/>
      <c r="K111" s="20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76"/>
      <c r="AW111" s="76"/>
      <c r="AX111" s="76"/>
      <c r="AY111" s="76"/>
      <c r="AZ111" s="76"/>
      <c r="BA111" s="70">
        <v>3</v>
      </c>
      <c r="BB111" s="10"/>
      <c r="BC111" s="17">
        <f t="shared" si="2"/>
        <v>3</v>
      </c>
      <c r="BD111" s="10" t="e">
        <f>IF(#REF!&gt;=0,BA111,BA111-ABS(#REF!))</f>
        <v>#REF!</v>
      </c>
      <c r="BE111" s="10" t="e">
        <f t="shared" si="3"/>
        <v>#REF!</v>
      </c>
    </row>
    <row r="112" spans="1:57" x14ac:dyDescent="0.55000000000000004">
      <c r="A112" s="18">
        <v>100</v>
      </c>
      <c r="B112" s="18" t="s">
        <v>494</v>
      </c>
      <c r="C112" s="19" t="s">
        <v>495</v>
      </c>
      <c r="D112" s="19" t="s">
        <v>303</v>
      </c>
      <c r="E112" s="19"/>
      <c r="F112" s="19"/>
      <c r="G112" s="21"/>
      <c r="H112" s="20"/>
      <c r="I112" s="20">
        <v>1</v>
      </c>
      <c r="J112" s="20"/>
      <c r="K112" s="20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76"/>
      <c r="AW112" s="76"/>
      <c r="AX112" s="76"/>
      <c r="AY112" s="76"/>
      <c r="AZ112" s="76"/>
      <c r="BA112" s="70">
        <v>1</v>
      </c>
      <c r="BB112" s="10"/>
      <c r="BC112" s="17">
        <f t="shared" si="2"/>
        <v>1</v>
      </c>
      <c r="BD112" s="10" t="e">
        <f>IF(#REF!&gt;=0,BA112,BA112-ABS(#REF!))</f>
        <v>#REF!</v>
      </c>
      <c r="BE112" s="10" t="e">
        <f t="shared" si="3"/>
        <v>#REF!</v>
      </c>
    </row>
    <row r="113" spans="1:57" x14ac:dyDescent="0.55000000000000004">
      <c r="A113" s="18">
        <v>101</v>
      </c>
      <c r="B113" s="18" t="s">
        <v>497</v>
      </c>
      <c r="C113" s="19" t="s">
        <v>498</v>
      </c>
      <c r="D113" s="19" t="s">
        <v>303</v>
      </c>
      <c r="E113" s="19"/>
      <c r="F113" s="19"/>
      <c r="G113" s="21"/>
      <c r="H113" s="20">
        <v>1</v>
      </c>
      <c r="I113" s="20"/>
      <c r="J113" s="20"/>
      <c r="K113" s="20"/>
      <c r="L113" s="21"/>
      <c r="M113" s="21"/>
      <c r="N113" s="21"/>
      <c r="O113" s="21">
        <v>1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>
        <v>1</v>
      </c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76"/>
      <c r="AW113" s="76"/>
      <c r="AX113" s="76"/>
      <c r="AY113" s="76"/>
      <c r="AZ113" s="76"/>
      <c r="BA113" s="70">
        <v>3</v>
      </c>
      <c r="BB113" s="10"/>
      <c r="BC113" s="17">
        <f t="shared" si="2"/>
        <v>3</v>
      </c>
      <c r="BD113" s="10" t="e">
        <f>IF(#REF!&gt;=0,BA113,BA113-ABS(#REF!))</f>
        <v>#REF!</v>
      </c>
      <c r="BE113" s="10" t="e">
        <f t="shared" si="3"/>
        <v>#REF!</v>
      </c>
    </row>
    <row r="114" spans="1:57" x14ac:dyDescent="0.55000000000000004">
      <c r="A114" s="18">
        <v>102</v>
      </c>
      <c r="B114" s="18" t="s">
        <v>499</v>
      </c>
      <c r="C114" s="19" t="s">
        <v>500</v>
      </c>
      <c r="D114" s="19" t="s">
        <v>303</v>
      </c>
      <c r="E114" s="19"/>
      <c r="F114" s="19"/>
      <c r="G114" s="21"/>
      <c r="H114" s="20"/>
      <c r="I114" s="20"/>
      <c r="J114" s="20"/>
      <c r="K114" s="20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76"/>
      <c r="AW114" s="76"/>
      <c r="AX114" s="76"/>
      <c r="AY114" s="76"/>
      <c r="AZ114" s="76"/>
      <c r="BA114" s="70">
        <v>0</v>
      </c>
      <c r="BB114" s="10"/>
      <c r="BC114" s="17">
        <f t="shared" si="2"/>
        <v>0</v>
      </c>
      <c r="BD114" s="10" t="e">
        <f>IF(#REF!&gt;=0,BA114,BA114-ABS(#REF!))</f>
        <v>#REF!</v>
      </c>
      <c r="BE114" s="10" t="e">
        <f t="shared" si="3"/>
        <v>#REF!</v>
      </c>
    </row>
    <row r="115" spans="1:57" x14ac:dyDescent="0.55000000000000004">
      <c r="A115" s="18">
        <v>103</v>
      </c>
      <c r="B115" s="18" t="s">
        <v>501</v>
      </c>
      <c r="C115" s="19" t="s">
        <v>502</v>
      </c>
      <c r="D115" s="19" t="s">
        <v>303</v>
      </c>
      <c r="E115" s="19"/>
      <c r="F115" s="19"/>
      <c r="G115" s="21">
        <v>1</v>
      </c>
      <c r="H115" s="20"/>
      <c r="I115" s="20"/>
      <c r="J115" s="20"/>
      <c r="K115" s="20"/>
      <c r="L115" s="21"/>
      <c r="M115" s="21"/>
      <c r="N115" s="21"/>
      <c r="O115" s="21">
        <v>1</v>
      </c>
      <c r="P115" s="21"/>
      <c r="Q115" s="21">
        <v>1</v>
      </c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76"/>
      <c r="AW115" s="76"/>
      <c r="AX115" s="76"/>
      <c r="AY115" s="76"/>
      <c r="AZ115" s="76"/>
      <c r="BA115" s="70">
        <v>3</v>
      </c>
      <c r="BB115" s="10"/>
      <c r="BC115" s="17">
        <f t="shared" si="2"/>
        <v>3</v>
      </c>
      <c r="BD115" s="10" t="e">
        <f>IF(#REF!&gt;=0,BA115,BA115-ABS(#REF!))</f>
        <v>#REF!</v>
      </c>
      <c r="BE115" s="10" t="e">
        <f t="shared" si="3"/>
        <v>#REF!</v>
      </c>
    </row>
    <row r="116" spans="1:57" x14ac:dyDescent="0.55000000000000004">
      <c r="A116" s="18">
        <v>104</v>
      </c>
      <c r="B116" s="18" t="s">
        <v>503</v>
      </c>
      <c r="C116" s="19" t="s">
        <v>504</v>
      </c>
      <c r="D116" s="19" t="s">
        <v>303</v>
      </c>
      <c r="E116" s="19">
        <v>1</v>
      </c>
      <c r="F116" s="19"/>
      <c r="G116" s="21">
        <v>1</v>
      </c>
      <c r="H116" s="20"/>
      <c r="I116" s="20"/>
      <c r="J116" s="20">
        <v>1</v>
      </c>
      <c r="K116" s="20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76"/>
      <c r="AW116" s="76"/>
      <c r="AX116" s="76"/>
      <c r="AY116" s="76"/>
      <c r="AZ116" s="76"/>
      <c r="BA116" s="70">
        <v>3</v>
      </c>
      <c r="BB116" s="10"/>
      <c r="BC116" s="17">
        <f t="shared" si="2"/>
        <v>3</v>
      </c>
      <c r="BD116" s="10" t="e">
        <f>IF(#REF!&gt;=0,BA116,BA116-ABS(#REF!))</f>
        <v>#REF!</v>
      </c>
      <c r="BE116" s="10" t="e">
        <f t="shared" si="3"/>
        <v>#REF!</v>
      </c>
    </row>
    <row r="117" spans="1:57" x14ac:dyDescent="0.55000000000000004">
      <c r="A117" s="18">
        <v>105</v>
      </c>
      <c r="B117" s="18" t="s">
        <v>507</v>
      </c>
      <c r="C117" s="19" t="s">
        <v>508</v>
      </c>
      <c r="D117" s="19" t="s">
        <v>303</v>
      </c>
      <c r="E117" s="19"/>
      <c r="F117" s="19"/>
      <c r="G117" s="21"/>
      <c r="H117" s="20"/>
      <c r="I117" s="20"/>
      <c r="J117" s="20"/>
      <c r="K117" s="20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76"/>
      <c r="AW117" s="76"/>
      <c r="AX117" s="76"/>
      <c r="AY117" s="76"/>
      <c r="AZ117" s="76"/>
      <c r="BA117" s="70">
        <v>0</v>
      </c>
      <c r="BB117" s="10"/>
      <c r="BC117" s="17">
        <f t="shared" si="2"/>
        <v>0</v>
      </c>
      <c r="BD117" s="10" t="e">
        <f>IF(#REF!&gt;=0,BA117,BA117-ABS(#REF!))</f>
        <v>#REF!</v>
      </c>
      <c r="BE117" s="10" t="e">
        <f t="shared" si="3"/>
        <v>#REF!</v>
      </c>
    </row>
    <row r="118" spans="1:57" x14ac:dyDescent="0.55000000000000004">
      <c r="A118" s="18">
        <v>106</v>
      </c>
      <c r="B118" s="18" t="s">
        <v>509</v>
      </c>
      <c r="C118" s="19" t="s">
        <v>510</v>
      </c>
      <c r="D118" s="19" t="s">
        <v>303</v>
      </c>
      <c r="E118" s="19"/>
      <c r="F118" s="19">
        <v>1</v>
      </c>
      <c r="G118" s="21"/>
      <c r="H118" s="20"/>
      <c r="I118" s="20"/>
      <c r="J118" s="20"/>
      <c r="K118" s="20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76"/>
      <c r="AW118" s="76"/>
      <c r="AX118" s="76"/>
      <c r="AY118" s="76"/>
      <c r="AZ118" s="76"/>
      <c r="BA118" s="70">
        <v>1</v>
      </c>
      <c r="BB118" s="10"/>
      <c r="BC118" s="17">
        <f t="shared" si="2"/>
        <v>1</v>
      </c>
      <c r="BD118" s="10" t="e">
        <f>IF(#REF!&gt;=0,BA118,BA118-ABS(#REF!))</f>
        <v>#REF!</v>
      </c>
      <c r="BE118" s="10" t="e">
        <f t="shared" si="3"/>
        <v>#REF!</v>
      </c>
    </row>
    <row r="119" spans="1:57" x14ac:dyDescent="0.55000000000000004">
      <c r="A119" s="18">
        <v>107</v>
      </c>
      <c r="B119" s="18" t="s">
        <v>512</v>
      </c>
      <c r="C119" s="19" t="s">
        <v>513</v>
      </c>
      <c r="D119" s="19" t="s">
        <v>303</v>
      </c>
      <c r="E119" s="19">
        <v>1</v>
      </c>
      <c r="F119" s="19">
        <v>0</v>
      </c>
      <c r="G119" s="21">
        <v>2</v>
      </c>
      <c r="H119" s="20">
        <v>1</v>
      </c>
      <c r="I119" s="20">
        <v>1</v>
      </c>
      <c r="J119" s="20">
        <v>1</v>
      </c>
      <c r="K119" s="20">
        <v>0</v>
      </c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76"/>
      <c r="AW119" s="76"/>
      <c r="AX119" s="76"/>
      <c r="AY119" s="76"/>
      <c r="AZ119" s="76"/>
      <c r="BA119" s="70">
        <v>6</v>
      </c>
      <c r="BB119" s="10"/>
      <c r="BC119" s="17">
        <f t="shared" si="2"/>
        <v>6</v>
      </c>
      <c r="BD119" s="10" t="e">
        <f>IF(#REF!&gt;=0,BA119,BA119-ABS(#REF!))</f>
        <v>#REF!</v>
      </c>
      <c r="BE119" s="10" t="e">
        <f t="shared" si="3"/>
        <v>#REF!</v>
      </c>
    </row>
    <row r="120" spans="1:57" x14ac:dyDescent="0.55000000000000004">
      <c r="A120" s="18">
        <v>108</v>
      </c>
      <c r="B120" s="18" t="s">
        <v>514</v>
      </c>
      <c r="C120" s="19" t="s">
        <v>515</v>
      </c>
      <c r="D120" s="19" t="s">
        <v>303</v>
      </c>
      <c r="E120" s="19"/>
      <c r="F120" s="19">
        <v>1</v>
      </c>
      <c r="G120" s="21">
        <v>1</v>
      </c>
      <c r="H120" s="20"/>
      <c r="I120" s="20"/>
      <c r="J120" s="20"/>
      <c r="K120" s="20"/>
      <c r="L120" s="21"/>
      <c r="M120" s="21"/>
      <c r="N120" s="21"/>
      <c r="O120" s="21"/>
      <c r="P120" s="21"/>
      <c r="Q120" s="21">
        <v>1</v>
      </c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76"/>
      <c r="AW120" s="76"/>
      <c r="AX120" s="76"/>
      <c r="AY120" s="76"/>
      <c r="AZ120" s="76"/>
      <c r="BA120" s="70">
        <v>3</v>
      </c>
      <c r="BB120" s="10"/>
      <c r="BC120" s="17">
        <f t="shared" si="2"/>
        <v>3</v>
      </c>
      <c r="BD120" s="10" t="e">
        <f>IF(#REF!&gt;=0,BA120,BA120-ABS(#REF!))</f>
        <v>#REF!</v>
      </c>
      <c r="BE120" s="10" t="e">
        <f t="shared" si="3"/>
        <v>#REF!</v>
      </c>
    </row>
    <row r="121" spans="1:57" x14ac:dyDescent="0.55000000000000004">
      <c r="A121" s="18">
        <v>109</v>
      </c>
      <c r="B121" s="18" t="s">
        <v>585</v>
      </c>
      <c r="C121" s="19" t="s">
        <v>491</v>
      </c>
      <c r="D121" s="19" t="s">
        <v>303</v>
      </c>
      <c r="E121" s="19"/>
      <c r="F121" s="19"/>
      <c r="G121" s="21">
        <v>1</v>
      </c>
      <c r="H121" s="20">
        <v>1</v>
      </c>
      <c r="I121" s="20">
        <v>1</v>
      </c>
      <c r="J121" s="20"/>
      <c r="K121" s="20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76"/>
      <c r="AW121" s="76"/>
      <c r="AX121" s="76"/>
      <c r="AY121" s="76"/>
      <c r="AZ121" s="76"/>
      <c r="BA121" s="70">
        <v>3</v>
      </c>
      <c r="BB121" s="10"/>
      <c r="BC121" s="17">
        <f t="shared" si="2"/>
        <v>3</v>
      </c>
      <c r="BD121" s="10" t="e">
        <f>IF(#REF!&gt;=0,BA121,BA121-ABS(#REF!))</f>
        <v>#REF!</v>
      </c>
      <c r="BE121" s="10" t="e">
        <f t="shared" si="3"/>
        <v>#REF!</v>
      </c>
    </row>
    <row r="122" spans="1:57" x14ac:dyDescent="0.55000000000000004">
      <c r="A122" s="18">
        <v>110</v>
      </c>
      <c r="B122" s="18" t="s">
        <v>516</v>
      </c>
      <c r="C122" s="19" t="s">
        <v>517</v>
      </c>
      <c r="D122" s="19" t="s">
        <v>303</v>
      </c>
      <c r="E122" s="19"/>
      <c r="F122" s="19"/>
      <c r="G122" s="21">
        <v>1</v>
      </c>
      <c r="H122" s="20">
        <v>1</v>
      </c>
      <c r="I122" s="20"/>
      <c r="J122" s="20"/>
      <c r="K122" s="20">
        <v>1</v>
      </c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76"/>
      <c r="AW122" s="76"/>
      <c r="AX122" s="76"/>
      <c r="AY122" s="76"/>
      <c r="AZ122" s="76"/>
      <c r="BA122" s="70">
        <v>3</v>
      </c>
      <c r="BB122" s="10"/>
      <c r="BC122" s="17">
        <f t="shared" si="2"/>
        <v>3</v>
      </c>
      <c r="BD122" s="10" t="e">
        <f>IF(#REF!&gt;=0,BA122,BA122-ABS(#REF!))</f>
        <v>#REF!</v>
      </c>
      <c r="BE122" s="10" t="e">
        <f t="shared" si="3"/>
        <v>#REF!</v>
      </c>
    </row>
    <row r="123" spans="1:57" x14ac:dyDescent="0.55000000000000004">
      <c r="A123" s="18">
        <v>111</v>
      </c>
      <c r="B123" s="18" t="s">
        <v>518</v>
      </c>
      <c r="C123" s="19" t="s">
        <v>519</v>
      </c>
      <c r="D123" s="19" t="s">
        <v>303</v>
      </c>
      <c r="E123" s="19"/>
      <c r="F123" s="19"/>
      <c r="G123" s="21"/>
      <c r="H123" s="20">
        <v>1</v>
      </c>
      <c r="I123" s="20"/>
      <c r="J123" s="20"/>
      <c r="K123" s="20">
        <v>1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>
        <v>1</v>
      </c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76"/>
      <c r="AW123" s="76"/>
      <c r="AX123" s="76"/>
      <c r="AY123" s="76"/>
      <c r="AZ123" s="76"/>
      <c r="BA123" s="70">
        <v>3</v>
      </c>
      <c r="BB123" s="10"/>
      <c r="BC123" s="17">
        <f t="shared" si="2"/>
        <v>3</v>
      </c>
      <c r="BD123" s="10" t="e">
        <f>IF(#REF!&gt;=0,BA123,BA123-ABS(#REF!))</f>
        <v>#REF!</v>
      </c>
      <c r="BE123" s="10" t="e">
        <f t="shared" si="3"/>
        <v>#REF!</v>
      </c>
    </row>
    <row r="124" spans="1:57" x14ac:dyDescent="0.55000000000000004">
      <c r="A124" s="18">
        <v>112</v>
      </c>
      <c r="B124" s="18" t="s">
        <v>520</v>
      </c>
      <c r="C124" s="19" t="s">
        <v>521</v>
      </c>
      <c r="D124" s="19" t="s">
        <v>303</v>
      </c>
      <c r="E124" s="19"/>
      <c r="F124" s="19"/>
      <c r="G124" s="21"/>
      <c r="H124" s="20"/>
      <c r="I124" s="20">
        <v>1</v>
      </c>
      <c r="J124" s="20"/>
      <c r="K124" s="20"/>
      <c r="L124" s="21"/>
      <c r="M124" s="21"/>
      <c r="N124" s="21"/>
      <c r="O124" s="21"/>
      <c r="P124" s="21"/>
      <c r="Q124" s="21">
        <v>1</v>
      </c>
      <c r="R124" s="21">
        <v>1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76"/>
      <c r="AW124" s="76"/>
      <c r="AX124" s="76"/>
      <c r="AY124" s="76"/>
      <c r="AZ124" s="76"/>
      <c r="BA124" s="70">
        <v>3</v>
      </c>
      <c r="BB124" s="10"/>
      <c r="BC124" s="17">
        <f t="shared" si="2"/>
        <v>3</v>
      </c>
      <c r="BD124" s="10" t="e">
        <f>IF(#REF!&gt;=0,BA124,BA124-ABS(#REF!))</f>
        <v>#REF!</v>
      </c>
      <c r="BE124" s="10" t="e">
        <f t="shared" si="3"/>
        <v>#REF!</v>
      </c>
    </row>
    <row r="125" spans="1:57" x14ac:dyDescent="0.55000000000000004">
      <c r="A125" s="18">
        <v>113</v>
      </c>
      <c r="B125" s="18" t="s">
        <v>522</v>
      </c>
      <c r="C125" s="19" t="s">
        <v>523</v>
      </c>
      <c r="D125" s="19" t="s">
        <v>303</v>
      </c>
      <c r="E125" s="19"/>
      <c r="F125" s="19">
        <v>1</v>
      </c>
      <c r="G125" s="21"/>
      <c r="H125" s="20"/>
      <c r="I125" s="20">
        <v>1</v>
      </c>
      <c r="J125" s="20">
        <v>1</v>
      </c>
      <c r="K125" s="20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76"/>
      <c r="AW125" s="76"/>
      <c r="AX125" s="76"/>
      <c r="AY125" s="76"/>
      <c r="AZ125" s="76"/>
      <c r="BA125" s="70">
        <v>3</v>
      </c>
      <c r="BB125" s="10"/>
      <c r="BC125" s="17">
        <f t="shared" si="2"/>
        <v>3</v>
      </c>
      <c r="BD125" s="10" t="e">
        <f>IF(#REF!&gt;=0,BA125,BA125-ABS(#REF!))</f>
        <v>#REF!</v>
      </c>
      <c r="BE125" s="10" t="e">
        <f t="shared" si="3"/>
        <v>#REF!</v>
      </c>
    </row>
    <row r="126" spans="1:57" x14ac:dyDescent="0.55000000000000004">
      <c r="A126" s="18">
        <v>114</v>
      </c>
      <c r="B126" s="18" t="s">
        <v>524</v>
      </c>
      <c r="C126" s="19" t="s">
        <v>525</v>
      </c>
      <c r="D126" s="19" t="s">
        <v>303</v>
      </c>
      <c r="E126" s="19"/>
      <c r="F126" s="19">
        <v>1</v>
      </c>
      <c r="G126" s="21"/>
      <c r="H126" s="20"/>
      <c r="I126" s="20">
        <v>1</v>
      </c>
      <c r="J126" s="20">
        <v>1</v>
      </c>
      <c r="K126" s="20">
        <v>1</v>
      </c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>
        <v>1</v>
      </c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76"/>
      <c r="AW126" s="76"/>
      <c r="AX126" s="76"/>
      <c r="AY126" s="76"/>
      <c r="AZ126" s="76"/>
      <c r="BA126" s="70">
        <v>5</v>
      </c>
      <c r="BB126" s="10"/>
      <c r="BC126" s="17">
        <f t="shared" si="2"/>
        <v>5</v>
      </c>
      <c r="BD126" s="10" t="e">
        <f>IF(#REF!&gt;=0,BA126,BA126-ABS(#REF!))</f>
        <v>#REF!</v>
      </c>
      <c r="BE126" s="10" t="e">
        <f t="shared" si="3"/>
        <v>#REF!</v>
      </c>
    </row>
    <row r="127" spans="1:57" x14ac:dyDescent="0.55000000000000004">
      <c r="A127" s="18">
        <v>115</v>
      </c>
      <c r="B127" s="18" t="s">
        <v>527</v>
      </c>
      <c r="C127" s="19" t="s">
        <v>528</v>
      </c>
      <c r="D127" s="19" t="s">
        <v>303</v>
      </c>
      <c r="E127" s="19"/>
      <c r="F127" s="19"/>
      <c r="G127" s="21"/>
      <c r="H127" s="20"/>
      <c r="I127" s="20"/>
      <c r="J127" s="20"/>
      <c r="K127" s="20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76"/>
      <c r="AW127" s="76"/>
      <c r="AX127" s="76"/>
      <c r="AY127" s="76"/>
      <c r="AZ127" s="76"/>
      <c r="BA127" s="70">
        <v>0</v>
      </c>
      <c r="BB127" s="10"/>
      <c r="BC127" s="17">
        <f t="shared" si="2"/>
        <v>0</v>
      </c>
      <c r="BD127" s="10" t="e">
        <f>IF(#REF!&gt;=0,BA127,BA127-ABS(#REF!))</f>
        <v>#REF!</v>
      </c>
      <c r="BE127" s="10" t="e">
        <f t="shared" si="3"/>
        <v>#REF!</v>
      </c>
    </row>
    <row r="128" spans="1:57" x14ac:dyDescent="0.55000000000000004">
      <c r="A128" s="18">
        <v>116</v>
      </c>
      <c r="B128" s="18" t="s">
        <v>529</v>
      </c>
      <c r="C128" s="19" t="s">
        <v>530</v>
      </c>
      <c r="D128" s="19" t="s">
        <v>303</v>
      </c>
      <c r="E128" s="19"/>
      <c r="F128" s="19"/>
      <c r="G128" s="21">
        <v>1</v>
      </c>
      <c r="H128" s="20"/>
      <c r="I128" s="20"/>
      <c r="J128" s="20"/>
      <c r="K128" s="20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76"/>
      <c r="AW128" s="76"/>
      <c r="AX128" s="76"/>
      <c r="AY128" s="76"/>
      <c r="AZ128" s="76"/>
      <c r="BA128" s="70">
        <v>1</v>
      </c>
      <c r="BB128" s="10"/>
      <c r="BC128" s="17">
        <f t="shared" si="2"/>
        <v>1</v>
      </c>
      <c r="BD128" s="10" t="e">
        <f>IF(#REF!&gt;=0,BA128,BA128-ABS(#REF!))</f>
        <v>#REF!</v>
      </c>
      <c r="BE128" s="10" t="e">
        <f t="shared" si="3"/>
        <v>#REF!</v>
      </c>
    </row>
    <row r="129" spans="1:57" x14ac:dyDescent="0.55000000000000004">
      <c r="A129" s="18">
        <v>117</v>
      </c>
      <c r="B129" s="18" t="s">
        <v>533</v>
      </c>
      <c r="C129" s="19" t="s">
        <v>534</v>
      </c>
      <c r="D129" s="19" t="s">
        <v>303</v>
      </c>
      <c r="E129" s="19"/>
      <c r="F129" s="19">
        <v>1</v>
      </c>
      <c r="G129" s="21">
        <v>1</v>
      </c>
      <c r="H129" s="20"/>
      <c r="I129" s="20"/>
      <c r="J129" s="20"/>
      <c r="K129" s="20"/>
      <c r="L129" s="21"/>
      <c r="M129" s="21"/>
      <c r="N129" s="21"/>
      <c r="O129" s="21"/>
      <c r="P129" s="21"/>
      <c r="Q129" s="21">
        <v>1</v>
      </c>
      <c r="R129" s="21"/>
      <c r="S129" s="21"/>
      <c r="T129" s="21"/>
      <c r="U129" s="21"/>
      <c r="V129" s="21"/>
      <c r="W129" s="21"/>
      <c r="X129" s="21">
        <v>1</v>
      </c>
      <c r="Y129" s="21">
        <v>1</v>
      </c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76"/>
      <c r="AW129" s="76"/>
      <c r="AX129" s="76"/>
      <c r="AY129" s="76"/>
      <c r="AZ129" s="76"/>
      <c r="BA129" s="70">
        <v>5</v>
      </c>
      <c r="BB129" s="10"/>
      <c r="BC129" s="17">
        <f t="shared" si="2"/>
        <v>5</v>
      </c>
      <c r="BD129" s="10" t="e">
        <f>IF(#REF!&gt;=0,BA129,BA129-ABS(#REF!))</f>
        <v>#REF!</v>
      </c>
      <c r="BE129" s="10" t="e">
        <f t="shared" si="3"/>
        <v>#REF!</v>
      </c>
    </row>
    <row r="130" spans="1:57" x14ac:dyDescent="0.55000000000000004">
      <c r="A130" s="18">
        <v>118</v>
      </c>
      <c r="B130" s="18">
        <v>90020127</v>
      </c>
      <c r="C130" s="19" t="s">
        <v>535</v>
      </c>
      <c r="D130" s="19" t="s">
        <v>303</v>
      </c>
      <c r="E130" s="19"/>
      <c r="F130" s="19"/>
      <c r="G130" s="21">
        <v>1</v>
      </c>
      <c r="H130" s="20">
        <v>1</v>
      </c>
      <c r="I130" s="20"/>
      <c r="J130" s="20">
        <v>1</v>
      </c>
      <c r="K130" s="20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>
        <v>1</v>
      </c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76"/>
      <c r="AW130" s="76"/>
      <c r="AX130" s="76"/>
      <c r="AY130" s="76"/>
      <c r="AZ130" s="76"/>
      <c r="BA130" s="70">
        <v>4</v>
      </c>
      <c r="BB130" s="10"/>
      <c r="BC130" s="17">
        <f t="shared" si="2"/>
        <v>4</v>
      </c>
      <c r="BD130" s="10" t="e">
        <f>IF(#REF!&gt;=0,BA130,BA130-ABS(#REF!))</f>
        <v>#REF!</v>
      </c>
      <c r="BE130" s="10" t="e">
        <f t="shared" si="3"/>
        <v>#REF!</v>
      </c>
    </row>
    <row r="131" spans="1:57" x14ac:dyDescent="0.55000000000000004">
      <c r="A131" s="18">
        <v>119</v>
      </c>
      <c r="B131" s="18" t="s">
        <v>586</v>
      </c>
      <c r="C131" s="19" t="s">
        <v>587</v>
      </c>
      <c r="D131" s="19" t="s">
        <v>303</v>
      </c>
      <c r="E131" s="19">
        <v>1</v>
      </c>
      <c r="F131" s="19">
        <v>1</v>
      </c>
      <c r="G131" s="21"/>
      <c r="H131" s="19"/>
      <c r="I131" s="19">
        <v>1</v>
      </c>
      <c r="J131" s="21"/>
      <c r="K131" s="19"/>
      <c r="L131" s="19"/>
      <c r="M131" s="21"/>
      <c r="N131" s="19"/>
      <c r="O131" s="19"/>
      <c r="P131" s="21"/>
      <c r="Q131" s="19"/>
      <c r="R131" s="19"/>
      <c r="S131" s="21"/>
      <c r="T131" s="19"/>
      <c r="U131" s="19"/>
      <c r="V131" s="21"/>
      <c r="W131" s="19"/>
      <c r="X131" s="19"/>
      <c r="Y131" s="21"/>
      <c r="Z131" s="19"/>
      <c r="AA131" s="19"/>
      <c r="AB131" s="21"/>
      <c r="AC131" s="19"/>
      <c r="AD131" s="19"/>
      <c r="AE131" s="21"/>
      <c r="AF131" s="19"/>
      <c r="AG131" s="19"/>
      <c r="AH131" s="21"/>
      <c r="AI131" s="19"/>
      <c r="AJ131" s="19"/>
      <c r="AK131" s="21"/>
      <c r="AL131" s="19"/>
      <c r="AM131" s="19"/>
      <c r="AN131" s="21"/>
      <c r="AO131" s="19"/>
      <c r="AP131" s="19"/>
      <c r="AQ131" s="21"/>
      <c r="AR131" s="19"/>
      <c r="AS131" s="19"/>
      <c r="AT131" s="21"/>
      <c r="AU131" s="19"/>
      <c r="AV131" s="76"/>
      <c r="AW131" s="76"/>
      <c r="AX131" s="76"/>
      <c r="AY131" s="76"/>
      <c r="AZ131" s="76"/>
      <c r="BA131" s="70">
        <v>3</v>
      </c>
      <c r="BB131" s="10"/>
      <c r="BC131" s="17">
        <f t="shared" si="2"/>
        <v>3</v>
      </c>
      <c r="BD131" s="10" t="e">
        <f>IF(#REF!&gt;=0,BA131,BA131-ABS(#REF!))</f>
        <v>#REF!</v>
      </c>
      <c r="BE131" s="10" t="e">
        <f t="shared" si="3"/>
        <v>#REF!</v>
      </c>
    </row>
    <row r="132" spans="1:57" x14ac:dyDescent="0.55000000000000004">
      <c r="A132" s="18">
        <v>120</v>
      </c>
      <c r="B132" s="18" t="s">
        <v>536</v>
      </c>
      <c r="C132" s="19" t="s">
        <v>537</v>
      </c>
      <c r="D132" s="19" t="s">
        <v>303</v>
      </c>
      <c r="E132" s="19"/>
      <c r="F132" s="19"/>
      <c r="G132" s="21"/>
      <c r="H132" s="20"/>
      <c r="I132" s="20"/>
      <c r="J132" s="20"/>
      <c r="K132" s="20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76"/>
      <c r="AW132" s="76"/>
      <c r="AX132" s="76"/>
      <c r="AY132" s="76"/>
      <c r="AZ132" s="76"/>
      <c r="BA132" s="70">
        <v>0</v>
      </c>
      <c r="BB132" s="10"/>
      <c r="BC132" s="17">
        <f t="shared" si="2"/>
        <v>0</v>
      </c>
      <c r="BD132" s="10" t="e">
        <f>IF(#REF!&gt;=0,BA132,BA132-ABS(#REF!))</f>
        <v>#REF!</v>
      </c>
      <c r="BE132" s="10" t="e">
        <f t="shared" si="3"/>
        <v>#REF!</v>
      </c>
    </row>
    <row r="133" spans="1:57" x14ac:dyDescent="0.55000000000000004">
      <c r="A133" s="18">
        <v>121</v>
      </c>
      <c r="B133" s="18" t="s">
        <v>538</v>
      </c>
      <c r="C133" s="19" t="s">
        <v>539</v>
      </c>
      <c r="D133" s="19" t="s">
        <v>303</v>
      </c>
      <c r="E133" s="19"/>
      <c r="F133" s="19"/>
      <c r="G133" s="21">
        <v>1</v>
      </c>
      <c r="H133" s="20"/>
      <c r="I133" s="20"/>
      <c r="J133" s="20">
        <v>1</v>
      </c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76"/>
      <c r="AW133" s="76"/>
      <c r="AX133" s="76"/>
      <c r="AY133" s="76"/>
      <c r="AZ133" s="76"/>
      <c r="BA133" s="70">
        <v>2</v>
      </c>
      <c r="BB133" s="10"/>
      <c r="BC133" s="17">
        <f t="shared" si="2"/>
        <v>2</v>
      </c>
      <c r="BD133" s="10" t="e">
        <f>IF(#REF!&gt;=0,BA133,BA133-ABS(#REF!))</f>
        <v>#REF!</v>
      </c>
      <c r="BE133" s="10" t="e">
        <f t="shared" si="3"/>
        <v>#REF!</v>
      </c>
    </row>
    <row r="134" spans="1:57" x14ac:dyDescent="0.55000000000000004">
      <c r="A134" s="18">
        <v>122</v>
      </c>
      <c r="B134" s="18" t="s">
        <v>540</v>
      </c>
      <c r="C134" s="19" t="s">
        <v>541</v>
      </c>
      <c r="D134" s="19" t="s">
        <v>303</v>
      </c>
      <c r="E134" s="19"/>
      <c r="F134" s="19"/>
      <c r="G134" s="21">
        <v>1</v>
      </c>
      <c r="H134" s="20"/>
      <c r="I134" s="20">
        <v>1</v>
      </c>
      <c r="J134" s="20">
        <v>1</v>
      </c>
      <c r="K134" s="20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76"/>
      <c r="AW134" s="76"/>
      <c r="AX134" s="76"/>
      <c r="AY134" s="76"/>
      <c r="AZ134" s="76"/>
      <c r="BA134" s="70">
        <v>3</v>
      </c>
      <c r="BB134" s="10"/>
      <c r="BC134" s="17">
        <f t="shared" si="2"/>
        <v>3</v>
      </c>
      <c r="BD134" s="10" t="e">
        <f>IF(#REF!&gt;=0,BA134,BA134-ABS(#REF!))</f>
        <v>#REF!</v>
      </c>
      <c r="BE134" s="10" t="e">
        <f t="shared" si="3"/>
        <v>#REF!</v>
      </c>
    </row>
    <row r="135" spans="1:57" x14ac:dyDescent="0.55000000000000004">
      <c r="A135" s="18">
        <v>123</v>
      </c>
      <c r="B135" s="18" t="s">
        <v>543</v>
      </c>
      <c r="C135" s="19" t="s">
        <v>544</v>
      </c>
      <c r="D135" s="19" t="s">
        <v>303</v>
      </c>
      <c r="E135" s="19"/>
      <c r="F135" s="19"/>
      <c r="G135" s="21">
        <v>1</v>
      </c>
      <c r="H135" s="20"/>
      <c r="I135" s="20">
        <v>1</v>
      </c>
      <c r="J135" s="20">
        <v>1</v>
      </c>
      <c r="K135" s="20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>
        <v>1</v>
      </c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76"/>
      <c r="AW135" s="76"/>
      <c r="AX135" s="76"/>
      <c r="AY135" s="76"/>
      <c r="AZ135" s="76"/>
      <c r="BA135" s="70">
        <v>4</v>
      </c>
      <c r="BB135" s="10"/>
      <c r="BC135" s="17">
        <f t="shared" si="2"/>
        <v>4</v>
      </c>
      <c r="BD135" s="10" t="e">
        <f>IF(#REF!&gt;=0,BA135,BA135-ABS(#REF!))</f>
        <v>#REF!</v>
      </c>
      <c r="BE135" s="10" t="e">
        <f t="shared" si="3"/>
        <v>#REF!</v>
      </c>
    </row>
    <row r="136" spans="1:57" x14ac:dyDescent="0.55000000000000004">
      <c r="A136" s="18">
        <v>124</v>
      </c>
      <c r="B136" s="18" t="s">
        <v>545</v>
      </c>
      <c r="C136" s="19" t="s">
        <v>546</v>
      </c>
      <c r="D136" s="19" t="s">
        <v>303</v>
      </c>
      <c r="E136" s="19">
        <v>1</v>
      </c>
      <c r="F136" s="19"/>
      <c r="G136" s="21">
        <v>1</v>
      </c>
      <c r="H136" s="20"/>
      <c r="I136" s="20"/>
      <c r="J136" s="20"/>
      <c r="K136" s="20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76"/>
      <c r="AW136" s="76"/>
      <c r="AX136" s="76"/>
      <c r="AY136" s="76"/>
      <c r="AZ136" s="76"/>
      <c r="BA136" s="70">
        <v>2</v>
      </c>
      <c r="BB136" s="10"/>
      <c r="BC136" s="17">
        <f t="shared" si="2"/>
        <v>2</v>
      </c>
      <c r="BD136" s="10" t="e">
        <f>IF(#REF!&gt;=0,BA136,BA136-ABS(#REF!))</f>
        <v>#REF!</v>
      </c>
      <c r="BE136" s="10" t="e">
        <f t="shared" si="3"/>
        <v>#REF!</v>
      </c>
    </row>
    <row r="137" spans="1:57" x14ac:dyDescent="0.55000000000000004">
      <c r="A137" s="18">
        <v>125</v>
      </c>
      <c r="B137" s="18" t="s">
        <v>547</v>
      </c>
      <c r="C137" s="19" t="s">
        <v>548</v>
      </c>
      <c r="D137" s="19" t="s">
        <v>303</v>
      </c>
      <c r="E137" s="19"/>
      <c r="F137" s="19"/>
      <c r="G137" s="21"/>
      <c r="H137" s="20"/>
      <c r="I137" s="20">
        <v>1</v>
      </c>
      <c r="J137" s="20"/>
      <c r="K137" s="20">
        <v>1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>
        <v>1</v>
      </c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76"/>
      <c r="AW137" s="76"/>
      <c r="AX137" s="76"/>
      <c r="AY137" s="76"/>
      <c r="AZ137" s="76"/>
      <c r="BA137" s="70">
        <v>3</v>
      </c>
      <c r="BB137" s="10"/>
      <c r="BC137" s="17">
        <f t="shared" si="2"/>
        <v>3</v>
      </c>
      <c r="BD137" s="10" t="e">
        <f>IF(#REF!&gt;=0,BA137,BA137-ABS(#REF!))</f>
        <v>#REF!</v>
      </c>
      <c r="BE137" s="10" t="e">
        <f t="shared" si="3"/>
        <v>#REF!</v>
      </c>
    </row>
    <row r="138" spans="1:57" x14ac:dyDescent="0.55000000000000004">
      <c r="A138" s="18">
        <v>126</v>
      </c>
      <c r="B138" s="18" t="s">
        <v>588</v>
      </c>
      <c r="C138" s="19" t="s">
        <v>589</v>
      </c>
      <c r="D138" s="19" t="s">
        <v>303</v>
      </c>
      <c r="E138" s="19"/>
      <c r="F138" s="19">
        <v>1</v>
      </c>
      <c r="G138" s="21"/>
      <c r="H138" s="20"/>
      <c r="I138" s="20"/>
      <c r="J138" s="20"/>
      <c r="K138" s="20">
        <v>1</v>
      </c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76"/>
      <c r="AW138" s="76"/>
      <c r="AX138" s="76"/>
      <c r="AY138" s="76"/>
      <c r="AZ138" s="76"/>
      <c r="BA138" s="70">
        <v>2</v>
      </c>
      <c r="BB138" s="10"/>
      <c r="BC138" s="17">
        <f t="shared" si="2"/>
        <v>2</v>
      </c>
      <c r="BD138" s="10" t="e">
        <f>IF(#REF!&gt;=0,BA138,BA138-ABS(#REF!))</f>
        <v>#REF!</v>
      </c>
      <c r="BE138" s="10" t="e">
        <f t="shared" si="3"/>
        <v>#REF!</v>
      </c>
    </row>
    <row r="139" spans="1:57" x14ac:dyDescent="0.55000000000000004">
      <c r="A139" s="18">
        <v>127</v>
      </c>
      <c r="B139" s="18" t="s">
        <v>550</v>
      </c>
      <c r="C139" s="19" t="s">
        <v>551</v>
      </c>
      <c r="D139" s="19" t="s">
        <v>303</v>
      </c>
      <c r="E139" s="19"/>
      <c r="F139" s="19">
        <v>1</v>
      </c>
      <c r="G139" s="21"/>
      <c r="H139" s="20">
        <v>1</v>
      </c>
      <c r="I139" s="20"/>
      <c r="J139" s="20">
        <v>1</v>
      </c>
      <c r="K139" s="20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76"/>
      <c r="AW139" s="76"/>
      <c r="AX139" s="76"/>
      <c r="AY139" s="76"/>
      <c r="AZ139" s="76"/>
      <c r="BA139" s="70">
        <v>3</v>
      </c>
      <c r="BB139" s="10"/>
      <c r="BC139" s="17">
        <f t="shared" si="2"/>
        <v>3</v>
      </c>
      <c r="BD139" s="10" t="e">
        <f>IF(#REF!&gt;=0,BA139,BA139-ABS(#REF!))</f>
        <v>#REF!</v>
      </c>
      <c r="BE139" s="10" t="e">
        <f t="shared" si="3"/>
        <v>#REF!</v>
      </c>
    </row>
    <row r="140" spans="1:57" x14ac:dyDescent="0.55000000000000004">
      <c r="A140" s="18"/>
      <c r="B140" s="18"/>
      <c r="C140" s="19"/>
      <c r="D140" s="19"/>
      <c r="E140" s="19"/>
      <c r="F140" s="19"/>
      <c r="G140" s="21"/>
      <c r="H140" s="20"/>
      <c r="I140" s="20"/>
      <c r="J140" s="20"/>
      <c r="K140" s="20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76"/>
      <c r="AW140" s="76"/>
      <c r="AX140" s="76"/>
      <c r="AY140" s="76"/>
      <c r="AZ140" s="76"/>
      <c r="BA140" s="70">
        <f t="shared" ref="BA140" si="4">SUM(E140:AZ140)</f>
        <v>0</v>
      </c>
      <c r="BB140" s="10"/>
      <c r="BC140" s="17">
        <f t="shared" si="2"/>
        <v>0</v>
      </c>
      <c r="BD140" s="10" t="e">
        <f>IF(#REF!&gt;=0,BA140,BA140-ABS(#REF!))</f>
        <v>#REF!</v>
      </c>
      <c r="BE140" s="10" t="e">
        <f t="shared" si="3"/>
        <v>#REF!</v>
      </c>
    </row>
    <row r="141" spans="1:57" s="25" customFormat="1" ht="26.65" customHeight="1" x14ac:dyDescent="0.55000000000000004">
      <c r="A141" s="416" t="s">
        <v>103</v>
      </c>
      <c r="B141" s="417"/>
      <c r="C141" s="418"/>
      <c r="D141" s="141"/>
      <c r="E141" s="35">
        <f t="shared" ref="E141:AJ141" si="5">SUM(E13:E140)</f>
        <v>9</v>
      </c>
      <c r="F141" s="35">
        <f t="shared" si="5"/>
        <v>28</v>
      </c>
      <c r="G141" s="35">
        <f t="shared" si="5"/>
        <v>51</v>
      </c>
      <c r="H141" s="35">
        <f t="shared" si="5"/>
        <v>24</v>
      </c>
      <c r="I141" s="35">
        <f t="shared" si="5"/>
        <v>38</v>
      </c>
      <c r="J141" s="35">
        <f t="shared" si="5"/>
        <v>42</v>
      </c>
      <c r="K141" s="35">
        <f t="shared" si="5"/>
        <v>30</v>
      </c>
      <c r="L141" s="35">
        <f t="shared" si="5"/>
        <v>0</v>
      </c>
      <c r="M141" s="35">
        <f t="shared" si="5"/>
        <v>0</v>
      </c>
      <c r="N141" s="35">
        <f t="shared" si="5"/>
        <v>0</v>
      </c>
      <c r="O141" s="35">
        <f t="shared" si="5"/>
        <v>18</v>
      </c>
      <c r="P141" s="35">
        <f t="shared" si="5"/>
        <v>1</v>
      </c>
      <c r="Q141" s="35">
        <f t="shared" si="5"/>
        <v>13</v>
      </c>
      <c r="R141" s="35">
        <f t="shared" si="5"/>
        <v>3</v>
      </c>
      <c r="S141" s="35">
        <f t="shared" si="5"/>
        <v>0</v>
      </c>
      <c r="T141" s="35">
        <f t="shared" si="5"/>
        <v>2</v>
      </c>
      <c r="U141" s="35">
        <f t="shared" si="5"/>
        <v>0</v>
      </c>
      <c r="V141" s="35">
        <f t="shared" si="5"/>
        <v>2</v>
      </c>
      <c r="W141" s="35">
        <f t="shared" si="5"/>
        <v>1</v>
      </c>
      <c r="X141" s="35">
        <f t="shared" si="5"/>
        <v>3</v>
      </c>
      <c r="Y141" s="35">
        <f t="shared" si="5"/>
        <v>7</v>
      </c>
      <c r="Z141" s="35">
        <f t="shared" si="5"/>
        <v>0</v>
      </c>
      <c r="AA141" s="35">
        <f t="shared" si="5"/>
        <v>0</v>
      </c>
      <c r="AB141" s="35">
        <f t="shared" si="5"/>
        <v>0</v>
      </c>
      <c r="AC141" s="35">
        <f t="shared" si="5"/>
        <v>35</v>
      </c>
      <c r="AD141" s="35">
        <f t="shared" si="5"/>
        <v>0</v>
      </c>
      <c r="AE141" s="35">
        <f t="shared" si="5"/>
        <v>0</v>
      </c>
      <c r="AF141" s="35">
        <f t="shared" si="5"/>
        <v>0</v>
      </c>
      <c r="AG141" s="35">
        <f t="shared" si="5"/>
        <v>0</v>
      </c>
      <c r="AH141" s="35">
        <f t="shared" si="5"/>
        <v>0</v>
      </c>
      <c r="AI141" s="35">
        <f t="shared" si="5"/>
        <v>0</v>
      </c>
      <c r="AJ141" s="35">
        <f t="shared" si="5"/>
        <v>0</v>
      </c>
      <c r="AK141" s="35">
        <f t="shared" ref="AK141:BA141" si="6">SUM(AK13:AK140)</f>
        <v>0</v>
      </c>
      <c r="AL141" s="35">
        <f t="shared" si="6"/>
        <v>0</v>
      </c>
      <c r="AM141" s="35">
        <f t="shared" si="6"/>
        <v>0</v>
      </c>
      <c r="AN141" s="35">
        <f t="shared" si="6"/>
        <v>0</v>
      </c>
      <c r="AO141" s="35">
        <f t="shared" si="6"/>
        <v>0</v>
      </c>
      <c r="AP141" s="35">
        <f t="shared" si="6"/>
        <v>1</v>
      </c>
      <c r="AQ141" s="35">
        <f t="shared" si="6"/>
        <v>0</v>
      </c>
      <c r="AR141" s="35">
        <f t="shared" si="6"/>
        <v>1</v>
      </c>
      <c r="AS141" s="35">
        <f t="shared" si="6"/>
        <v>0</v>
      </c>
      <c r="AT141" s="35">
        <f t="shared" si="6"/>
        <v>0</v>
      </c>
      <c r="AU141" s="35">
        <f t="shared" si="6"/>
        <v>2</v>
      </c>
      <c r="AV141" s="35">
        <f t="shared" si="6"/>
        <v>0</v>
      </c>
      <c r="AW141" s="35">
        <f t="shared" si="6"/>
        <v>0</v>
      </c>
      <c r="AX141" s="35">
        <f t="shared" si="6"/>
        <v>0</v>
      </c>
      <c r="AY141" s="35">
        <f t="shared" si="6"/>
        <v>0</v>
      </c>
      <c r="AZ141" s="35">
        <f t="shared" si="6"/>
        <v>0</v>
      </c>
      <c r="BA141" s="35">
        <f t="shared" si="6"/>
        <v>311</v>
      </c>
      <c r="BB141" s="10"/>
      <c r="BC141" s="35">
        <f>SUM(BC13:BC140)</f>
        <v>311</v>
      </c>
      <c r="BE141" s="10"/>
    </row>
    <row r="142" spans="1:57" x14ac:dyDescent="0.55000000000000004">
      <c r="BD142" s="91" t="e">
        <f>SUM(BD13:BD140)</f>
        <v>#REF!</v>
      </c>
      <c r="BE142" s="90" t="e">
        <f>IF(BD142=0,"ถูกต้อง","ไม่ถูกต้อง")</f>
        <v>#REF!</v>
      </c>
    </row>
    <row r="145" spans="2:34" x14ac:dyDescent="0.55000000000000004">
      <c r="AH145" s="119"/>
    </row>
    <row r="148" spans="2:34" x14ac:dyDescent="0.55000000000000004">
      <c r="C148" s="26"/>
      <c r="D148" s="26"/>
      <c r="E148" s="26"/>
      <c r="F148" s="26"/>
      <c r="G148" s="26"/>
      <c r="H148" s="26"/>
      <c r="I148" s="26"/>
      <c r="K148" s="38"/>
    </row>
    <row r="149" spans="2:34" x14ac:dyDescent="0.55000000000000004">
      <c r="C149" s="26"/>
      <c r="D149" s="26"/>
      <c r="E149" s="26"/>
      <c r="F149" s="26"/>
      <c r="G149" s="26"/>
      <c r="H149" s="26"/>
      <c r="I149" s="26"/>
      <c r="K149" s="38"/>
    </row>
    <row r="150" spans="2:34" x14ac:dyDescent="0.55000000000000004">
      <c r="C150" s="26"/>
      <c r="D150" s="26"/>
      <c r="E150" s="26"/>
      <c r="F150" s="26"/>
      <c r="G150" s="26"/>
      <c r="H150" s="26"/>
      <c r="I150" s="26"/>
      <c r="K150" s="38"/>
    </row>
    <row r="151" spans="2:34" x14ac:dyDescent="0.55000000000000004">
      <c r="C151" s="26"/>
      <c r="D151" s="26"/>
      <c r="E151" s="26"/>
      <c r="F151" s="26"/>
      <c r="G151" s="26"/>
      <c r="H151" s="26"/>
      <c r="I151" s="26"/>
      <c r="K151" s="38"/>
    </row>
    <row r="152" spans="2:34" x14ac:dyDescent="0.55000000000000004">
      <c r="C152" s="39"/>
      <c r="D152" s="39"/>
      <c r="E152" s="39"/>
      <c r="F152" s="39"/>
      <c r="G152" s="39"/>
      <c r="H152" s="39"/>
      <c r="I152" s="39"/>
    </row>
    <row r="153" spans="2:34" ht="30.75" x14ac:dyDescent="0.7">
      <c r="B153" s="111" t="s">
        <v>60</v>
      </c>
      <c r="C153" s="111"/>
      <c r="D153" s="111"/>
      <c r="E153" s="111"/>
      <c r="F153" s="111"/>
      <c r="G153" s="83"/>
      <c r="H153" s="83"/>
      <c r="I153" s="8"/>
      <c r="K153" s="8"/>
      <c r="L153" s="8"/>
      <c r="M153" s="8"/>
      <c r="N153" s="8"/>
    </row>
    <row r="154" spans="2:34" ht="30.75" x14ac:dyDescent="0.7">
      <c r="B154" s="83" t="s">
        <v>149</v>
      </c>
      <c r="C154" s="83"/>
      <c r="D154" s="83"/>
      <c r="E154" s="83"/>
      <c r="F154" s="83"/>
      <c r="G154" s="83"/>
      <c r="H154" s="83"/>
      <c r="I154" s="8"/>
      <c r="J154" s="6"/>
      <c r="N154" s="8"/>
    </row>
    <row r="155" spans="2:34" ht="30.75" x14ac:dyDescent="0.7">
      <c r="B155" s="84" t="s">
        <v>180</v>
      </c>
      <c r="C155" s="84"/>
      <c r="D155" s="84"/>
      <c r="E155" s="84"/>
      <c r="F155" s="84"/>
      <c r="G155" s="84"/>
      <c r="H155" s="84"/>
      <c r="I155" s="8"/>
      <c r="J155" s="38"/>
      <c r="N155" s="8"/>
    </row>
    <row r="156" spans="2:34" ht="30.75" x14ac:dyDescent="0.7">
      <c r="B156" s="82" t="s">
        <v>151</v>
      </c>
      <c r="C156" s="82"/>
      <c r="D156" s="82"/>
      <c r="E156" s="82"/>
      <c r="F156" s="82"/>
      <c r="G156" s="84"/>
      <c r="H156" s="84"/>
      <c r="I156" s="8"/>
      <c r="J156" s="38"/>
      <c r="N156" s="8"/>
    </row>
    <row r="157" spans="2:34" x14ac:dyDescent="0.55000000000000004">
      <c r="B157" s="26"/>
      <c r="C157" s="26"/>
      <c r="D157" s="26"/>
      <c r="E157" s="26"/>
      <c r="F157" s="26"/>
      <c r="G157" s="26"/>
      <c r="H157" s="26"/>
      <c r="I157" s="8"/>
      <c r="J157" s="38"/>
      <c r="N157" s="8"/>
    </row>
  </sheetData>
  <mergeCells count="59">
    <mergeCell ref="AH8:AH12"/>
    <mergeCell ref="AI8:AI12"/>
    <mergeCell ref="D7:D12"/>
    <mergeCell ref="E7:F7"/>
    <mergeCell ref="E8:E12"/>
    <mergeCell ref="F8:F12"/>
    <mergeCell ref="S8:S12"/>
    <mergeCell ref="T8:T12"/>
    <mergeCell ref="N8:N12"/>
    <mergeCell ref="O8:O12"/>
    <mergeCell ref="P8:P12"/>
    <mergeCell ref="Q8:Q12"/>
    <mergeCell ref="AO8:AO12"/>
    <mergeCell ref="AP8:AP12"/>
    <mergeCell ref="AM8:AM12"/>
    <mergeCell ref="AN8:AN12"/>
    <mergeCell ref="AL8:AL12"/>
    <mergeCell ref="AZ8:AZ12"/>
    <mergeCell ref="BA8:BA12"/>
    <mergeCell ref="AR8:AR12"/>
    <mergeCell ref="AS8:AS12"/>
    <mergeCell ref="AT8:AT12"/>
    <mergeCell ref="AU8:AU12"/>
    <mergeCell ref="AV8:AV12"/>
    <mergeCell ref="AW8:AW12"/>
    <mergeCell ref="AX8:AX12"/>
    <mergeCell ref="AY8:AY12"/>
    <mergeCell ref="A141:C141"/>
    <mergeCell ref="AJ8:AJ12"/>
    <mergeCell ref="AK8:AK12"/>
    <mergeCell ref="U8:U12"/>
    <mergeCell ref="V8:V12"/>
    <mergeCell ref="W8:W12"/>
    <mergeCell ref="X8:X12"/>
    <mergeCell ref="Y8:Y12"/>
    <mergeCell ref="Z8:Z12"/>
    <mergeCell ref="AA8:AA12"/>
    <mergeCell ref="AB8:AB12"/>
    <mergeCell ref="AC8:AC12"/>
    <mergeCell ref="AD8:AD12"/>
    <mergeCell ref="AE8:AE12"/>
    <mergeCell ref="AF8:AF12"/>
    <mergeCell ref="AG8:AG12"/>
    <mergeCell ref="B7:B12"/>
    <mergeCell ref="A2:BD2"/>
    <mergeCell ref="A3:BD3"/>
    <mergeCell ref="A4:BD4"/>
    <mergeCell ref="A7:A12"/>
    <mergeCell ref="C7:C12"/>
    <mergeCell ref="G8:G12"/>
    <mergeCell ref="H8:H12"/>
    <mergeCell ref="I8:I12"/>
    <mergeCell ref="J8:J12"/>
    <mergeCell ref="K8:K12"/>
    <mergeCell ref="L8:L12"/>
    <mergeCell ref="M8:M12"/>
    <mergeCell ref="R8:R12"/>
    <mergeCell ref="G7:AZ7"/>
    <mergeCell ref="AQ8:AQ12"/>
  </mergeCells>
  <printOptions horizontalCentered="1"/>
  <pageMargins left="0.23622047244094491" right="0" top="0.74803149606299213" bottom="0.74803149606299213" header="0.31496062992125984" footer="0.31496062992125984"/>
  <pageSetup paperSize="9" scale="53" fitToHeight="0" orientation="landscape" r:id="rId1"/>
  <colBreaks count="1" manualBreakCount="1">
    <brk id="39" max="14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  <pageSetUpPr fitToPage="1"/>
  </sheetPr>
  <dimension ref="A2:BD171"/>
  <sheetViews>
    <sheetView view="pageBreakPreview" zoomScale="60" zoomScaleNormal="85" workbookViewId="0">
      <selection activeCell="BD149" sqref="A1:BD149"/>
    </sheetView>
  </sheetViews>
  <sheetFormatPr defaultColWidth="9.140625" defaultRowHeight="24" x14ac:dyDescent="0.55000000000000004"/>
  <cols>
    <col min="1" max="1" width="5.42578125" style="6" customWidth="1"/>
    <col min="2" max="2" width="9" style="6" customWidth="1"/>
    <col min="3" max="4" width="26.7109375" style="6" customWidth="1"/>
    <col min="5" max="6" width="4.42578125" style="6" bestFit="1" customWidth="1"/>
    <col min="7" max="7" width="5.42578125" style="6" bestFit="1" customWidth="1"/>
    <col min="8" max="9" width="4.5703125" style="6" bestFit="1" customWidth="1"/>
    <col min="10" max="11" width="4.5703125" style="8" customWidth="1"/>
    <col min="12" max="15" width="4.5703125" style="6" customWidth="1"/>
    <col min="16" max="18" width="4.5703125" style="8" customWidth="1"/>
    <col min="19" max="31" width="4.5703125" style="6" customWidth="1"/>
    <col min="32" max="52" width="4.5703125" style="8" customWidth="1"/>
    <col min="53" max="54" width="5.42578125" style="8" customWidth="1"/>
    <col min="55" max="55" width="8.5703125" style="8" customWidth="1"/>
    <col min="56" max="56" width="7" style="7" customWidth="1"/>
    <col min="57" max="57" width="7" style="10" customWidth="1"/>
    <col min="58" max="16384" width="9.140625" style="10"/>
  </cols>
  <sheetData>
    <row r="2" spans="1:56" x14ac:dyDescent="0.55000000000000004">
      <c r="BD2" s="9" t="s">
        <v>144</v>
      </c>
    </row>
    <row r="3" spans="1:56" s="11" customFormat="1" ht="27" customHeight="1" x14ac:dyDescent="0.5">
      <c r="A3" s="433" t="s">
        <v>282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</row>
    <row r="4" spans="1:56" s="11" customFormat="1" ht="27" customHeight="1" x14ac:dyDescent="0.5">
      <c r="A4" s="433" t="e">
        <f>#REF!</f>
        <v>#REF!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</row>
    <row r="5" spans="1:56" s="11" customFormat="1" ht="27" customHeight="1" x14ac:dyDescent="0.5">
      <c r="A5" s="433" t="e">
        <f>#REF!</f>
        <v>#REF!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</row>
    <row r="6" spans="1:56" ht="13.9" customHeight="1" x14ac:dyDescent="0.55000000000000004"/>
    <row r="7" spans="1:56" s="12" customFormat="1" ht="36.75" customHeight="1" x14ac:dyDescent="0.5">
      <c r="A7" s="456" t="s">
        <v>3</v>
      </c>
      <c r="B7" s="442" t="s">
        <v>173</v>
      </c>
      <c r="C7" s="456" t="s">
        <v>4</v>
      </c>
      <c r="D7" s="447" t="s">
        <v>160</v>
      </c>
      <c r="E7" s="467" t="s">
        <v>61</v>
      </c>
      <c r="F7" s="467"/>
      <c r="G7" s="467" t="s">
        <v>281</v>
      </c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</row>
    <row r="8" spans="1:56" s="12" customFormat="1" ht="21.75" customHeight="1" x14ac:dyDescent="0.5">
      <c r="A8" s="457"/>
      <c r="B8" s="443"/>
      <c r="C8" s="457"/>
      <c r="D8" s="448"/>
      <c r="E8" s="468" t="s">
        <v>104</v>
      </c>
      <c r="F8" s="468" t="s">
        <v>105</v>
      </c>
      <c r="G8" s="438" t="s">
        <v>2</v>
      </c>
      <c r="H8" s="438" t="s">
        <v>62</v>
      </c>
      <c r="I8" s="445" t="s">
        <v>63</v>
      </c>
      <c r="J8" s="445" t="s">
        <v>64</v>
      </c>
      <c r="K8" s="445" t="s">
        <v>65</v>
      </c>
      <c r="L8" s="438" t="s">
        <v>66</v>
      </c>
      <c r="M8" s="438" t="s">
        <v>67</v>
      </c>
      <c r="N8" s="438" t="s">
        <v>68</v>
      </c>
      <c r="O8" s="445" t="s">
        <v>69</v>
      </c>
      <c r="P8" s="445" t="s">
        <v>70</v>
      </c>
      <c r="Q8" s="445" t="s">
        <v>71</v>
      </c>
      <c r="R8" s="445" t="s">
        <v>72</v>
      </c>
      <c r="S8" s="445" t="s">
        <v>73</v>
      </c>
      <c r="T8" s="445" t="s">
        <v>74</v>
      </c>
      <c r="U8" s="445" t="s">
        <v>75</v>
      </c>
      <c r="V8" s="445" t="s">
        <v>76</v>
      </c>
      <c r="W8" s="445" t="s">
        <v>77</v>
      </c>
      <c r="X8" s="445" t="s">
        <v>78</v>
      </c>
      <c r="Y8" s="462" t="s">
        <v>79</v>
      </c>
      <c r="Z8" s="445" t="s">
        <v>80</v>
      </c>
      <c r="AA8" s="445" t="s">
        <v>81</v>
      </c>
      <c r="AB8" s="445" t="s">
        <v>82</v>
      </c>
      <c r="AC8" s="438" t="s">
        <v>83</v>
      </c>
      <c r="AD8" s="438" t="s">
        <v>84</v>
      </c>
      <c r="AE8" s="438" t="s">
        <v>85</v>
      </c>
      <c r="AF8" s="438" t="s">
        <v>86</v>
      </c>
      <c r="AG8" s="438" t="s">
        <v>87</v>
      </c>
      <c r="AH8" s="438" t="s">
        <v>88</v>
      </c>
      <c r="AI8" s="438" t="s">
        <v>89</v>
      </c>
      <c r="AJ8" s="438" t="s">
        <v>90</v>
      </c>
      <c r="AK8" s="438" t="s">
        <v>91</v>
      </c>
      <c r="AL8" s="438" t="s">
        <v>92</v>
      </c>
      <c r="AM8" s="438" t="s">
        <v>93</v>
      </c>
      <c r="AN8" s="438" t="s">
        <v>94</v>
      </c>
      <c r="AO8" s="438" t="s">
        <v>95</v>
      </c>
      <c r="AP8" s="438" t="s">
        <v>96</v>
      </c>
      <c r="AQ8" s="438" t="s">
        <v>97</v>
      </c>
      <c r="AR8" s="438" t="s">
        <v>98</v>
      </c>
      <c r="AS8" s="438" t="s">
        <v>99</v>
      </c>
      <c r="AT8" s="438" t="s">
        <v>100</v>
      </c>
      <c r="AU8" s="438" t="s">
        <v>101</v>
      </c>
      <c r="AV8" s="464" t="s">
        <v>102</v>
      </c>
      <c r="AW8" s="446" t="s">
        <v>159</v>
      </c>
      <c r="AX8" s="439" t="s">
        <v>176</v>
      </c>
      <c r="AY8" s="439" t="s">
        <v>177</v>
      </c>
      <c r="AZ8" s="439" t="s">
        <v>178</v>
      </c>
      <c r="BA8" s="450" t="s">
        <v>103</v>
      </c>
    </row>
    <row r="9" spans="1:56" s="12" customFormat="1" ht="21.4" customHeight="1" x14ac:dyDescent="0.5">
      <c r="A9" s="457"/>
      <c r="B9" s="443"/>
      <c r="C9" s="457"/>
      <c r="D9" s="448"/>
      <c r="E9" s="469"/>
      <c r="F9" s="469"/>
      <c r="G9" s="438"/>
      <c r="H9" s="438"/>
      <c r="I9" s="445"/>
      <c r="J9" s="445"/>
      <c r="K9" s="445"/>
      <c r="L9" s="438"/>
      <c r="M9" s="438"/>
      <c r="N9" s="438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62"/>
      <c r="Z9" s="445"/>
      <c r="AA9" s="445"/>
      <c r="AB9" s="445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55"/>
      <c r="AN9" s="438"/>
      <c r="AO9" s="455"/>
      <c r="AP9" s="438"/>
      <c r="AQ9" s="438"/>
      <c r="AR9" s="438"/>
      <c r="AS9" s="438"/>
      <c r="AT9" s="438"/>
      <c r="AU9" s="438"/>
      <c r="AV9" s="465"/>
      <c r="AW9" s="446"/>
      <c r="AX9" s="440"/>
      <c r="AY9" s="440"/>
      <c r="AZ9" s="440"/>
      <c r="BA9" s="450"/>
    </row>
    <row r="10" spans="1:56" s="12" customFormat="1" ht="21.4" customHeight="1" x14ac:dyDescent="0.5">
      <c r="A10" s="457"/>
      <c r="B10" s="443"/>
      <c r="C10" s="457"/>
      <c r="D10" s="448"/>
      <c r="E10" s="469"/>
      <c r="F10" s="469"/>
      <c r="G10" s="438"/>
      <c r="H10" s="438"/>
      <c r="I10" s="445"/>
      <c r="J10" s="445"/>
      <c r="K10" s="445"/>
      <c r="L10" s="438"/>
      <c r="M10" s="438"/>
      <c r="N10" s="438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62"/>
      <c r="Z10" s="445"/>
      <c r="AA10" s="445"/>
      <c r="AB10" s="445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55"/>
      <c r="AN10" s="438"/>
      <c r="AO10" s="455"/>
      <c r="AP10" s="438"/>
      <c r="AQ10" s="438"/>
      <c r="AR10" s="438"/>
      <c r="AS10" s="438"/>
      <c r="AT10" s="438"/>
      <c r="AU10" s="438"/>
      <c r="AV10" s="465"/>
      <c r="AW10" s="446"/>
      <c r="AX10" s="440"/>
      <c r="AY10" s="440"/>
      <c r="AZ10" s="440"/>
      <c r="BA10" s="450"/>
    </row>
    <row r="11" spans="1:56" s="12" customFormat="1" x14ac:dyDescent="0.5">
      <c r="A11" s="457"/>
      <c r="B11" s="443"/>
      <c r="C11" s="457"/>
      <c r="D11" s="448"/>
      <c r="E11" s="469"/>
      <c r="F11" s="469"/>
      <c r="G11" s="438"/>
      <c r="H11" s="438"/>
      <c r="I11" s="445"/>
      <c r="J11" s="445"/>
      <c r="K11" s="445"/>
      <c r="L11" s="438"/>
      <c r="M11" s="438"/>
      <c r="N11" s="438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62"/>
      <c r="Z11" s="445"/>
      <c r="AA11" s="445"/>
      <c r="AB11" s="445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55"/>
      <c r="AN11" s="438"/>
      <c r="AO11" s="455"/>
      <c r="AP11" s="438"/>
      <c r="AQ11" s="438"/>
      <c r="AR11" s="438"/>
      <c r="AS11" s="438"/>
      <c r="AT11" s="438"/>
      <c r="AU11" s="438"/>
      <c r="AV11" s="465"/>
      <c r="AW11" s="446"/>
      <c r="AX11" s="440"/>
      <c r="AY11" s="440"/>
      <c r="AZ11" s="440"/>
      <c r="BA11" s="450"/>
    </row>
    <row r="12" spans="1:56" s="12" customFormat="1" x14ac:dyDescent="0.5">
      <c r="A12" s="457"/>
      <c r="B12" s="444"/>
      <c r="C12" s="457"/>
      <c r="D12" s="449"/>
      <c r="E12" s="469"/>
      <c r="F12" s="469"/>
      <c r="G12" s="438"/>
      <c r="H12" s="438"/>
      <c r="I12" s="445"/>
      <c r="J12" s="445"/>
      <c r="K12" s="445"/>
      <c r="L12" s="438"/>
      <c r="M12" s="438"/>
      <c r="N12" s="438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62"/>
      <c r="Z12" s="445"/>
      <c r="AA12" s="445"/>
      <c r="AB12" s="445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55"/>
      <c r="AN12" s="438"/>
      <c r="AO12" s="455"/>
      <c r="AP12" s="438"/>
      <c r="AQ12" s="438"/>
      <c r="AR12" s="438"/>
      <c r="AS12" s="438"/>
      <c r="AT12" s="438"/>
      <c r="AU12" s="438"/>
      <c r="AV12" s="466"/>
      <c r="AW12" s="446"/>
      <c r="AX12" s="441"/>
      <c r="AY12" s="441"/>
      <c r="AZ12" s="441"/>
      <c r="BA12" s="450"/>
    </row>
    <row r="13" spans="1:56" ht="21.95" customHeight="1" x14ac:dyDescent="0.55000000000000004">
      <c r="A13" s="13">
        <v>1</v>
      </c>
      <c r="B13" s="13" t="s">
        <v>309</v>
      </c>
      <c r="C13" s="14" t="s">
        <v>310</v>
      </c>
      <c r="D13" s="14" t="s">
        <v>303</v>
      </c>
      <c r="E13" s="75"/>
      <c r="F13" s="75"/>
      <c r="G13" s="16"/>
      <c r="H13" s="16">
        <v>1</v>
      </c>
      <c r="I13" s="15"/>
      <c r="J13" s="15"/>
      <c r="K13" s="15"/>
      <c r="L13" s="15"/>
      <c r="M13" s="16"/>
      <c r="N13" s="16"/>
      <c r="O13" s="1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75"/>
      <c r="AW13" s="75"/>
      <c r="AX13" s="75"/>
      <c r="AY13" s="75"/>
      <c r="AZ13" s="75"/>
      <c r="BA13" s="17">
        <v>1</v>
      </c>
      <c r="BB13" s="10"/>
      <c r="BC13" s="17" t="e">
        <f>BA13-#REF!</f>
        <v>#REF!</v>
      </c>
      <c r="BD13" s="10"/>
    </row>
    <row r="14" spans="1:56" ht="21.95" customHeight="1" x14ac:dyDescent="0.55000000000000004">
      <c r="A14" s="18">
        <v>2</v>
      </c>
      <c r="B14" s="18" t="s">
        <v>314</v>
      </c>
      <c r="C14" s="19" t="s">
        <v>315</v>
      </c>
      <c r="D14" s="19" t="s">
        <v>303</v>
      </c>
      <c r="E14" s="76"/>
      <c r="F14" s="76"/>
      <c r="G14" s="21"/>
      <c r="H14" s="21"/>
      <c r="I14" s="20"/>
      <c r="J14" s="20"/>
      <c r="K14" s="20"/>
      <c r="L14" s="20"/>
      <c r="M14" s="21"/>
      <c r="N14" s="21"/>
      <c r="O14" s="2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>
        <v>1</v>
      </c>
      <c r="AQ14" s="21"/>
      <c r="AR14" s="21"/>
      <c r="AS14" s="21"/>
      <c r="AT14" s="21"/>
      <c r="AU14" s="21"/>
      <c r="AV14" s="76"/>
      <c r="AW14" s="76"/>
      <c r="AX14" s="76"/>
      <c r="AY14" s="76"/>
      <c r="AZ14" s="76"/>
      <c r="BA14" s="17">
        <v>1</v>
      </c>
      <c r="BB14" s="10"/>
      <c r="BC14" s="17" t="e">
        <f>BA14-#REF!</f>
        <v>#REF!</v>
      </c>
      <c r="BD14" s="10"/>
    </row>
    <row r="15" spans="1:56" ht="21.95" customHeight="1" x14ac:dyDescent="0.55000000000000004">
      <c r="A15" s="18">
        <v>3</v>
      </c>
      <c r="B15" s="18" t="s">
        <v>316</v>
      </c>
      <c r="C15" s="19" t="s">
        <v>317</v>
      </c>
      <c r="D15" s="19" t="s">
        <v>303</v>
      </c>
      <c r="E15" s="76"/>
      <c r="F15" s="76"/>
      <c r="G15" s="21"/>
      <c r="H15" s="21"/>
      <c r="I15" s="20"/>
      <c r="J15" s="20"/>
      <c r="K15" s="20"/>
      <c r="L15" s="20"/>
      <c r="M15" s="21"/>
      <c r="N15" s="21"/>
      <c r="O15" s="2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76"/>
      <c r="AW15" s="76"/>
      <c r="AX15" s="76"/>
      <c r="AY15" s="76"/>
      <c r="AZ15" s="76"/>
      <c r="BA15" s="17">
        <v>0</v>
      </c>
      <c r="BB15" s="10"/>
      <c r="BC15" s="17" t="e">
        <f>BA15-#REF!</f>
        <v>#REF!</v>
      </c>
      <c r="BD15" s="10"/>
    </row>
    <row r="16" spans="1:56" ht="21.95" customHeight="1" x14ac:dyDescent="0.55000000000000004">
      <c r="A16" s="18">
        <v>4</v>
      </c>
      <c r="B16" s="18" t="s">
        <v>318</v>
      </c>
      <c r="C16" s="19" t="s">
        <v>319</v>
      </c>
      <c r="D16" s="19" t="s">
        <v>303</v>
      </c>
      <c r="E16" s="76"/>
      <c r="F16" s="76"/>
      <c r="G16" s="21"/>
      <c r="H16" s="21"/>
      <c r="I16" s="20"/>
      <c r="J16" s="20"/>
      <c r="K16" s="20"/>
      <c r="L16" s="20"/>
      <c r="M16" s="21"/>
      <c r="N16" s="21"/>
      <c r="O16" s="21">
        <v>1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76"/>
      <c r="AW16" s="76"/>
      <c r="AX16" s="76"/>
      <c r="AY16" s="76"/>
      <c r="AZ16" s="76"/>
      <c r="BA16" s="17">
        <v>1</v>
      </c>
      <c r="BB16" s="10"/>
      <c r="BC16" s="17" t="e">
        <f>BA16-#REF!</f>
        <v>#REF!</v>
      </c>
      <c r="BD16" s="10"/>
    </row>
    <row r="17" spans="1:56" ht="21.95" customHeight="1" x14ac:dyDescent="0.55000000000000004">
      <c r="A17" s="18">
        <v>5</v>
      </c>
      <c r="B17" s="18" t="s">
        <v>320</v>
      </c>
      <c r="C17" s="19" t="s">
        <v>321</v>
      </c>
      <c r="D17" s="19" t="s">
        <v>303</v>
      </c>
      <c r="E17" s="76"/>
      <c r="F17" s="76"/>
      <c r="G17" s="21"/>
      <c r="H17" s="21"/>
      <c r="I17" s="20"/>
      <c r="J17" s="20"/>
      <c r="K17" s="20"/>
      <c r="L17" s="20"/>
      <c r="M17" s="21"/>
      <c r="N17" s="21"/>
      <c r="O17" s="2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76"/>
      <c r="AW17" s="76"/>
      <c r="AX17" s="76"/>
      <c r="AY17" s="76"/>
      <c r="AZ17" s="76"/>
      <c r="BA17" s="17">
        <v>0</v>
      </c>
      <c r="BB17" s="10"/>
      <c r="BC17" s="17" t="e">
        <f>BA17-#REF!</f>
        <v>#REF!</v>
      </c>
      <c r="BD17" s="10"/>
    </row>
    <row r="18" spans="1:56" ht="21.95" customHeight="1" x14ac:dyDescent="0.55000000000000004">
      <c r="A18" s="18">
        <v>6</v>
      </c>
      <c r="B18" s="18" t="s">
        <v>322</v>
      </c>
      <c r="C18" s="19" t="s">
        <v>323</v>
      </c>
      <c r="D18" s="19" t="s">
        <v>303</v>
      </c>
      <c r="E18" s="76"/>
      <c r="F18" s="76"/>
      <c r="G18" s="21"/>
      <c r="H18" s="21"/>
      <c r="I18" s="20"/>
      <c r="J18" s="20"/>
      <c r="K18" s="20"/>
      <c r="L18" s="20"/>
      <c r="M18" s="21"/>
      <c r="N18" s="21"/>
      <c r="O18" s="2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76"/>
      <c r="AW18" s="76"/>
      <c r="AX18" s="76"/>
      <c r="AY18" s="76"/>
      <c r="AZ18" s="76"/>
      <c r="BA18" s="17">
        <v>0</v>
      </c>
      <c r="BB18" s="10"/>
      <c r="BC18" s="17" t="e">
        <f>BA18-#REF!</f>
        <v>#REF!</v>
      </c>
      <c r="BD18" s="10"/>
    </row>
    <row r="19" spans="1:56" ht="21.95" customHeight="1" x14ac:dyDescent="0.55000000000000004">
      <c r="A19" s="18">
        <v>7</v>
      </c>
      <c r="B19" s="18" t="s">
        <v>324</v>
      </c>
      <c r="C19" s="19" t="s">
        <v>325</v>
      </c>
      <c r="D19" s="19" t="s">
        <v>303</v>
      </c>
      <c r="E19" s="76"/>
      <c r="F19" s="76"/>
      <c r="G19" s="21"/>
      <c r="H19" s="21"/>
      <c r="I19" s="20"/>
      <c r="J19" s="20"/>
      <c r="K19" s="20"/>
      <c r="L19" s="20"/>
      <c r="M19" s="21"/>
      <c r="N19" s="21"/>
      <c r="O19" s="2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76"/>
      <c r="AW19" s="76"/>
      <c r="AX19" s="76"/>
      <c r="AY19" s="76"/>
      <c r="AZ19" s="76"/>
      <c r="BA19" s="17">
        <v>0</v>
      </c>
      <c r="BB19" s="10"/>
      <c r="BC19" s="17" t="e">
        <f>BA19-#REF!</f>
        <v>#REF!</v>
      </c>
      <c r="BD19" s="10"/>
    </row>
    <row r="20" spans="1:56" ht="21.95" customHeight="1" x14ac:dyDescent="0.55000000000000004">
      <c r="A20" s="18">
        <v>8</v>
      </c>
      <c r="B20" s="18" t="s">
        <v>327</v>
      </c>
      <c r="C20" s="19" t="s">
        <v>328</v>
      </c>
      <c r="D20" s="19" t="s">
        <v>303</v>
      </c>
      <c r="E20" s="76"/>
      <c r="F20" s="76"/>
      <c r="G20" s="21"/>
      <c r="H20" s="21"/>
      <c r="I20" s="20"/>
      <c r="J20" s="20"/>
      <c r="K20" s="20"/>
      <c r="L20" s="20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>
        <v>1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>
        <v>1</v>
      </c>
      <c r="AV20" s="76"/>
      <c r="AW20" s="76"/>
      <c r="AX20" s="76"/>
      <c r="AY20" s="76"/>
      <c r="AZ20" s="76"/>
      <c r="BA20" s="17">
        <v>2</v>
      </c>
      <c r="BB20" s="10"/>
      <c r="BC20" s="17" t="e">
        <f>BA20-#REF!</f>
        <v>#REF!</v>
      </c>
      <c r="BD20" s="10"/>
    </row>
    <row r="21" spans="1:56" ht="21.95" customHeight="1" x14ac:dyDescent="0.55000000000000004">
      <c r="A21" s="18">
        <v>9</v>
      </c>
      <c r="B21" s="18" t="s">
        <v>329</v>
      </c>
      <c r="C21" s="19" t="s">
        <v>330</v>
      </c>
      <c r="D21" s="19" t="s">
        <v>303</v>
      </c>
      <c r="E21" s="76"/>
      <c r="F21" s="76"/>
      <c r="G21" s="21">
        <v>1</v>
      </c>
      <c r="H21" s="21"/>
      <c r="I21" s="20"/>
      <c r="J21" s="20"/>
      <c r="K21" s="20"/>
      <c r="L21" s="20"/>
      <c r="M21" s="21"/>
      <c r="N21" s="21"/>
      <c r="O21" s="2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76"/>
      <c r="AW21" s="76"/>
      <c r="AX21" s="76"/>
      <c r="AY21" s="76"/>
      <c r="AZ21" s="76"/>
      <c r="BA21" s="17">
        <v>1</v>
      </c>
      <c r="BB21" s="10"/>
      <c r="BC21" s="17" t="e">
        <f>BA21-#REF!</f>
        <v>#REF!</v>
      </c>
      <c r="BD21" s="10"/>
    </row>
    <row r="22" spans="1:56" ht="21.95" customHeight="1" x14ac:dyDescent="0.55000000000000004">
      <c r="A22" s="18">
        <v>10</v>
      </c>
      <c r="B22" s="18" t="s">
        <v>331</v>
      </c>
      <c r="C22" s="19" t="s">
        <v>332</v>
      </c>
      <c r="D22" s="19" t="s">
        <v>303</v>
      </c>
      <c r="E22" s="76"/>
      <c r="F22" s="76"/>
      <c r="G22" s="21"/>
      <c r="H22" s="21"/>
      <c r="I22" s="20"/>
      <c r="J22" s="20"/>
      <c r="K22" s="20"/>
      <c r="L22" s="20"/>
      <c r="M22" s="21"/>
      <c r="N22" s="21"/>
      <c r="O22" s="21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76"/>
      <c r="AW22" s="76"/>
      <c r="AX22" s="76"/>
      <c r="AY22" s="76"/>
      <c r="AZ22" s="76"/>
      <c r="BA22" s="17">
        <v>0</v>
      </c>
      <c r="BB22" s="10"/>
      <c r="BC22" s="17" t="e">
        <f>BA22-#REF!</f>
        <v>#REF!</v>
      </c>
      <c r="BD22" s="10"/>
    </row>
    <row r="23" spans="1:56" ht="21.95" customHeight="1" x14ac:dyDescent="0.55000000000000004">
      <c r="A23" s="18">
        <v>11</v>
      </c>
      <c r="B23" s="18" t="s">
        <v>335</v>
      </c>
      <c r="C23" s="19" t="s">
        <v>336</v>
      </c>
      <c r="D23" s="19" t="s">
        <v>303</v>
      </c>
      <c r="E23" s="76"/>
      <c r="F23" s="76"/>
      <c r="G23" s="21">
        <v>1</v>
      </c>
      <c r="H23" s="21"/>
      <c r="I23" s="20"/>
      <c r="J23" s="20"/>
      <c r="K23" s="20"/>
      <c r="L23" s="20"/>
      <c r="M23" s="21"/>
      <c r="N23" s="21"/>
      <c r="O23" s="2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76"/>
      <c r="AW23" s="76"/>
      <c r="AX23" s="76"/>
      <c r="AY23" s="76"/>
      <c r="AZ23" s="76"/>
      <c r="BA23" s="17">
        <v>1</v>
      </c>
      <c r="BB23" s="10"/>
      <c r="BC23" s="17" t="e">
        <f>BA23-#REF!</f>
        <v>#REF!</v>
      </c>
      <c r="BD23" s="10"/>
    </row>
    <row r="24" spans="1:56" ht="21.95" customHeight="1" x14ac:dyDescent="0.55000000000000004">
      <c r="A24" s="18">
        <v>12</v>
      </c>
      <c r="B24" s="18" t="s">
        <v>337</v>
      </c>
      <c r="C24" s="19" t="s">
        <v>338</v>
      </c>
      <c r="D24" s="19" t="s">
        <v>303</v>
      </c>
      <c r="E24" s="76"/>
      <c r="F24" s="76"/>
      <c r="G24" s="21"/>
      <c r="H24" s="21"/>
      <c r="I24" s="20"/>
      <c r="J24" s="20"/>
      <c r="K24" s="20"/>
      <c r="L24" s="20"/>
      <c r="M24" s="21"/>
      <c r="N24" s="21"/>
      <c r="O24" s="21">
        <v>1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76"/>
      <c r="AW24" s="76"/>
      <c r="AX24" s="76"/>
      <c r="AY24" s="76"/>
      <c r="AZ24" s="76"/>
      <c r="BA24" s="17">
        <v>1</v>
      </c>
      <c r="BB24" s="10"/>
      <c r="BC24" s="17" t="e">
        <f>BA24-#REF!</f>
        <v>#REF!</v>
      </c>
      <c r="BD24" s="10"/>
    </row>
    <row r="25" spans="1:56" ht="21.95" customHeight="1" x14ac:dyDescent="0.55000000000000004">
      <c r="A25" s="18">
        <v>13</v>
      </c>
      <c r="B25" s="18" t="s">
        <v>339</v>
      </c>
      <c r="C25" s="19" t="s">
        <v>340</v>
      </c>
      <c r="D25" s="19" t="s">
        <v>303</v>
      </c>
      <c r="E25" s="76"/>
      <c r="F25" s="76"/>
      <c r="G25" s="21"/>
      <c r="H25" s="21"/>
      <c r="I25" s="20"/>
      <c r="J25" s="20"/>
      <c r="K25" s="20"/>
      <c r="L25" s="20"/>
      <c r="M25" s="21"/>
      <c r="N25" s="21"/>
      <c r="O25" s="21">
        <v>1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76"/>
      <c r="AW25" s="76"/>
      <c r="AX25" s="76"/>
      <c r="AY25" s="76"/>
      <c r="AZ25" s="76"/>
      <c r="BA25" s="17">
        <v>1</v>
      </c>
      <c r="BB25" s="10"/>
      <c r="BC25" s="17" t="e">
        <f>BA25-#REF!</f>
        <v>#REF!</v>
      </c>
      <c r="BD25" s="10"/>
    </row>
    <row r="26" spans="1:56" ht="21.95" customHeight="1" x14ac:dyDescent="0.55000000000000004">
      <c r="A26" s="18">
        <v>14</v>
      </c>
      <c r="B26" s="18" t="s">
        <v>341</v>
      </c>
      <c r="C26" s="19" t="s">
        <v>342</v>
      </c>
      <c r="D26" s="19" t="s">
        <v>303</v>
      </c>
      <c r="E26" s="76"/>
      <c r="F26" s="76"/>
      <c r="G26" s="21"/>
      <c r="H26" s="21"/>
      <c r="I26" s="20"/>
      <c r="J26" s="20">
        <v>1</v>
      </c>
      <c r="K26" s="20"/>
      <c r="L26" s="20"/>
      <c r="M26" s="21"/>
      <c r="N26" s="21"/>
      <c r="O26" s="2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76"/>
      <c r="AW26" s="76"/>
      <c r="AX26" s="76"/>
      <c r="AY26" s="76"/>
      <c r="AZ26" s="76"/>
      <c r="BA26" s="17">
        <v>1</v>
      </c>
      <c r="BB26" s="10"/>
      <c r="BC26" s="17" t="e">
        <f>BA26-#REF!</f>
        <v>#REF!</v>
      </c>
      <c r="BD26" s="10"/>
    </row>
    <row r="27" spans="1:56" ht="21.95" customHeight="1" x14ac:dyDescent="0.55000000000000004">
      <c r="A27" s="18">
        <v>15</v>
      </c>
      <c r="B27" s="18" t="s">
        <v>343</v>
      </c>
      <c r="C27" s="19" t="s">
        <v>344</v>
      </c>
      <c r="D27" s="19" t="s">
        <v>303</v>
      </c>
      <c r="E27" s="76"/>
      <c r="F27" s="76"/>
      <c r="G27" s="21"/>
      <c r="H27" s="21"/>
      <c r="I27" s="20"/>
      <c r="J27" s="20"/>
      <c r="K27" s="20"/>
      <c r="L27" s="20"/>
      <c r="M27" s="21"/>
      <c r="N27" s="21"/>
      <c r="O27" s="2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76"/>
      <c r="AW27" s="76"/>
      <c r="AX27" s="76"/>
      <c r="AY27" s="76"/>
      <c r="AZ27" s="76"/>
      <c r="BA27" s="17">
        <v>0</v>
      </c>
      <c r="BB27" s="10"/>
      <c r="BC27" s="17" t="e">
        <f>BA27-#REF!</f>
        <v>#REF!</v>
      </c>
      <c r="BD27" s="10"/>
    </row>
    <row r="28" spans="1:56" ht="21.95" customHeight="1" x14ac:dyDescent="0.55000000000000004">
      <c r="A28" s="18">
        <v>16</v>
      </c>
      <c r="B28" s="18" t="s">
        <v>345</v>
      </c>
      <c r="C28" s="19" t="s">
        <v>346</v>
      </c>
      <c r="D28" s="19" t="s">
        <v>303</v>
      </c>
      <c r="E28" s="76"/>
      <c r="F28" s="76"/>
      <c r="G28" s="21">
        <v>1</v>
      </c>
      <c r="H28" s="21"/>
      <c r="I28" s="20"/>
      <c r="J28" s="20"/>
      <c r="K28" s="20"/>
      <c r="L28" s="20"/>
      <c r="M28" s="21"/>
      <c r="N28" s="21"/>
      <c r="O28" s="2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76"/>
      <c r="AW28" s="76"/>
      <c r="AX28" s="76"/>
      <c r="AY28" s="76"/>
      <c r="AZ28" s="76"/>
      <c r="BA28" s="17">
        <v>1</v>
      </c>
      <c r="BB28" s="10"/>
      <c r="BC28" s="17" t="e">
        <f>BA28-#REF!</f>
        <v>#REF!</v>
      </c>
      <c r="BD28" s="10"/>
    </row>
    <row r="29" spans="1:56" ht="21.95" customHeight="1" x14ac:dyDescent="0.55000000000000004">
      <c r="A29" s="18">
        <v>17</v>
      </c>
      <c r="B29" s="18" t="s">
        <v>347</v>
      </c>
      <c r="C29" s="19" t="s">
        <v>348</v>
      </c>
      <c r="D29" s="19" t="s">
        <v>303</v>
      </c>
      <c r="E29" s="76"/>
      <c r="F29" s="76"/>
      <c r="G29" s="21"/>
      <c r="H29" s="21"/>
      <c r="I29" s="20"/>
      <c r="J29" s="20"/>
      <c r="K29" s="20"/>
      <c r="L29" s="20"/>
      <c r="M29" s="21"/>
      <c r="N29" s="21"/>
      <c r="O29" s="2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76"/>
      <c r="AW29" s="76"/>
      <c r="AX29" s="76"/>
      <c r="AY29" s="76"/>
      <c r="AZ29" s="76"/>
      <c r="BA29" s="17">
        <v>0</v>
      </c>
      <c r="BB29" s="10"/>
      <c r="BC29" s="17" t="e">
        <f>BA29-#REF!</f>
        <v>#REF!</v>
      </c>
      <c r="BD29" s="10"/>
    </row>
    <row r="30" spans="1:56" ht="21.95" customHeight="1" x14ac:dyDescent="0.55000000000000004">
      <c r="A30" s="18">
        <v>18</v>
      </c>
      <c r="B30" s="18" t="s">
        <v>350</v>
      </c>
      <c r="C30" s="19" t="s">
        <v>351</v>
      </c>
      <c r="D30" s="19" t="s">
        <v>303</v>
      </c>
      <c r="E30" s="76"/>
      <c r="F30" s="76"/>
      <c r="G30" s="21"/>
      <c r="H30" s="21"/>
      <c r="I30" s="20"/>
      <c r="J30" s="20"/>
      <c r="K30" s="20">
        <v>1</v>
      </c>
      <c r="L30" s="20"/>
      <c r="M30" s="21"/>
      <c r="N30" s="21"/>
      <c r="O30" s="2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76"/>
      <c r="AW30" s="76"/>
      <c r="AX30" s="76"/>
      <c r="AY30" s="76"/>
      <c r="AZ30" s="76"/>
      <c r="BA30" s="17">
        <v>1</v>
      </c>
      <c r="BB30" s="10"/>
      <c r="BC30" s="17" t="e">
        <f>BA30-#REF!</f>
        <v>#REF!</v>
      </c>
      <c r="BD30" s="10"/>
    </row>
    <row r="31" spans="1:56" ht="21.95" customHeight="1" x14ac:dyDescent="0.55000000000000004">
      <c r="A31" s="18">
        <v>19</v>
      </c>
      <c r="B31" s="18" t="s">
        <v>552</v>
      </c>
      <c r="C31" s="19" t="s">
        <v>553</v>
      </c>
      <c r="D31" s="19" t="s">
        <v>303</v>
      </c>
      <c r="E31" s="76"/>
      <c r="F31" s="76"/>
      <c r="G31" s="21"/>
      <c r="H31" s="21"/>
      <c r="I31" s="20"/>
      <c r="J31" s="20"/>
      <c r="K31" s="20"/>
      <c r="L31" s="20"/>
      <c r="M31" s="21"/>
      <c r="N31" s="21"/>
      <c r="O31" s="2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76"/>
      <c r="AW31" s="76"/>
      <c r="AX31" s="76"/>
      <c r="AY31" s="76"/>
      <c r="AZ31" s="76"/>
      <c r="BA31" s="17">
        <v>0</v>
      </c>
      <c r="BB31" s="10"/>
      <c r="BC31" s="17" t="e">
        <f>BA31-#REF!</f>
        <v>#REF!</v>
      </c>
      <c r="BD31" s="10"/>
    </row>
    <row r="32" spans="1:56" ht="21.95" customHeight="1" x14ac:dyDescent="0.55000000000000004">
      <c r="A32" s="18">
        <v>20</v>
      </c>
      <c r="B32" s="18" t="s">
        <v>352</v>
      </c>
      <c r="C32" s="19" t="s">
        <v>353</v>
      </c>
      <c r="D32" s="19" t="s">
        <v>303</v>
      </c>
      <c r="E32" s="76"/>
      <c r="F32" s="76"/>
      <c r="G32" s="21"/>
      <c r="H32" s="21"/>
      <c r="I32" s="20"/>
      <c r="J32" s="20"/>
      <c r="K32" s="20"/>
      <c r="L32" s="20"/>
      <c r="M32" s="21"/>
      <c r="N32" s="21"/>
      <c r="O32" s="2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1">
        <v>1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76"/>
      <c r="AW32" s="76"/>
      <c r="AX32" s="76"/>
      <c r="AY32" s="76"/>
      <c r="AZ32" s="76"/>
      <c r="BA32" s="17">
        <v>1</v>
      </c>
      <c r="BB32" s="10"/>
      <c r="BC32" s="17" t="e">
        <f>BA32-#REF!</f>
        <v>#REF!</v>
      </c>
      <c r="BD32" s="10"/>
    </row>
    <row r="33" spans="1:56" ht="21.95" customHeight="1" x14ac:dyDescent="0.55000000000000004">
      <c r="A33" s="18">
        <v>21</v>
      </c>
      <c r="B33" s="18" t="s">
        <v>355</v>
      </c>
      <c r="C33" s="19" t="s">
        <v>356</v>
      </c>
      <c r="D33" s="19" t="s">
        <v>303</v>
      </c>
      <c r="E33" s="76"/>
      <c r="F33" s="76"/>
      <c r="G33" s="21"/>
      <c r="H33" s="21"/>
      <c r="I33" s="20"/>
      <c r="J33" s="20"/>
      <c r="K33" s="20"/>
      <c r="L33" s="20"/>
      <c r="M33" s="21"/>
      <c r="N33" s="21"/>
      <c r="O33" s="2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76"/>
      <c r="AW33" s="76"/>
      <c r="AX33" s="76"/>
      <c r="AY33" s="76"/>
      <c r="AZ33" s="76"/>
      <c r="BA33" s="17">
        <v>0</v>
      </c>
      <c r="BB33" s="10"/>
      <c r="BC33" s="17" t="e">
        <f>BA33-#REF!</f>
        <v>#REF!</v>
      </c>
      <c r="BD33" s="10"/>
    </row>
    <row r="34" spans="1:56" ht="21.95" customHeight="1" x14ac:dyDescent="0.55000000000000004">
      <c r="A34" s="18">
        <v>22</v>
      </c>
      <c r="B34" s="18" t="s">
        <v>357</v>
      </c>
      <c r="C34" s="19" t="s">
        <v>358</v>
      </c>
      <c r="D34" s="19" t="s">
        <v>303</v>
      </c>
      <c r="E34" s="76"/>
      <c r="F34" s="76"/>
      <c r="G34" s="21"/>
      <c r="H34" s="21"/>
      <c r="I34" s="20"/>
      <c r="J34" s="20"/>
      <c r="K34" s="20"/>
      <c r="L34" s="20"/>
      <c r="M34" s="21"/>
      <c r="N34" s="21"/>
      <c r="O34" s="21"/>
      <c r="P34" s="20"/>
      <c r="Q34" s="20"/>
      <c r="R34" s="20"/>
      <c r="S34" s="20"/>
      <c r="T34" s="20"/>
      <c r="U34" s="20"/>
      <c r="V34" s="20"/>
      <c r="W34" s="20"/>
      <c r="X34" s="20"/>
      <c r="Y34" s="20">
        <v>1</v>
      </c>
      <c r="Z34" s="20"/>
      <c r="AA34" s="20"/>
      <c r="AB34" s="20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76"/>
      <c r="AW34" s="76"/>
      <c r="AX34" s="76"/>
      <c r="AY34" s="76"/>
      <c r="AZ34" s="76"/>
      <c r="BA34" s="17">
        <v>1</v>
      </c>
      <c r="BB34" s="10"/>
      <c r="BC34" s="17" t="e">
        <f>BA34-#REF!</f>
        <v>#REF!</v>
      </c>
      <c r="BD34" s="10"/>
    </row>
    <row r="35" spans="1:56" ht="21.95" customHeight="1" x14ac:dyDescent="0.55000000000000004">
      <c r="A35" s="18">
        <v>23</v>
      </c>
      <c r="B35" s="18" t="s">
        <v>359</v>
      </c>
      <c r="C35" s="19" t="s">
        <v>360</v>
      </c>
      <c r="D35" s="19" t="s">
        <v>303</v>
      </c>
      <c r="E35" s="76"/>
      <c r="F35" s="76"/>
      <c r="G35" s="21"/>
      <c r="H35" s="21"/>
      <c r="I35" s="20"/>
      <c r="J35" s="20"/>
      <c r="K35" s="20"/>
      <c r="L35" s="20"/>
      <c r="M35" s="21"/>
      <c r="N35" s="21"/>
      <c r="O35" s="2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76"/>
      <c r="AW35" s="76"/>
      <c r="AX35" s="76"/>
      <c r="AY35" s="76"/>
      <c r="AZ35" s="76"/>
      <c r="BA35" s="17">
        <v>0</v>
      </c>
      <c r="BB35" s="10"/>
      <c r="BC35" s="17" t="e">
        <f>BA35-#REF!</f>
        <v>#REF!</v>
      </c>
      <c r="BD35" s="10"/>
    </row>
    <row r="36" spans="1:56" ht="21.95" customHeight="1" x14ac:dyDescent="0.55000000000000004">
      <c r="A36" s="18">
        <v>24</v>
      </c>
      <c r="B36" s="18" t="s">
        <v>361</v>
      </c>
      <c r="C36" s="19" t="s">
        <v>362</v>
      </c>
      <c r="D36" s="19" t="s">
        <v>303</v>
      </c>
      <c r="E36" s="76"/>
      <c r="F36" s="76"/>
      <c r="G36" s="21"/>
      <c r="H36" s="21"/>
      <c r="I36" s="20"/>
      <c r="J36" s="20"/>
      <c r="K36" s="20"/>
      <c r="L36" s="20"/>
      <c r="M36" s="21"/>
      <c r="N36" s="21"/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76"/>
      <c r="AW36" s="76"/>
      <c r="AX36" s="76"/>
      <c r="AY36" s="76"/>
      <c r="AZ36" s="76"/>
      <c r="BA36" s="17">
        <v>0</v>
      </c>
      <c r="BB36" s="10"/>
      <c r="BC36" s="17" t="e">
        <f>BA36-#REF!</f>
        <v>#REF!</v>
      </c>
      <c r="BD36" s="10"/>
    </row>
    <row r="37" spans="1:56" ht="21.95" customHeight="1" x14ac:dyDescent="0.55000000000000004">
      <c r="A37" s="18">
        <v>25</v>
      </c>
      <c r="B37" s="18" t="s">
        <v>299</v>
      </c>
      <c r="C37" s="19" t="s">
        <v>363</v>
      </c>
      <c r="D37" s="19" t="s">
        <v>303</v>
      </c>
      <c r="E37" s="76"/>
      <c r="F37" s="76"/>
      <c r="G37" s="21"/>
      <c r="H37" s="21"/>
      <c r="I37" s="20"/>
      <c r="J37" s="20"/>
      <c r="K37" s="20"/>
      <c r="L37" s="20"/>
      <c r="M37" s="21"/>
      <c r="N37" s="21"/>
      <c r="O37" s="2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76"/>
      <c r="AW37" s="76"/>
      <c r="AX37" s="76"/>
      <c r="AY37" s="76"/>
      <c r="AZ37" s="76"/>
      <c r="BA37" s="17">
        <v>0</v>
      </c>
      <c r="BB37" s="10"/>
      <c r="BC37" s="17" t="e">
        <f>BA37-#REF!</f>
        <v>#REF!</v>
      </c>
      <c r="BD37" s="10"/>
    </row>
    <row r="38" spans="1:56" ht="21.95" customHeight="1" x14ac:dyDescent="0.55000000000000004">
      <c r="A38" s="18">
        <v>26</v>
      </c>
      <c r="B38" s="18" t="s">
        <v>554</v>
      </c>
      <c r="C38" s="19" t="s">
        <v>555</v>
      </c>
      <c r="D38" s="19" t="s">
        <v>303</v>
      </c>
      <c r="E38" s="76"/>
      <c r="F38" s="76"/>
      <c r="G38" s="21"/>
      <c r="H38" s="21"/>
      <c r="I38" s="20"/>
      <c r="J38" s="20"/>
      <c r="K38" s="20"/>
      <c r="L38" s="20"/>
      <c r="M38" s="21"/>
      <c r="N38" s="21"/>
      <c r="O38" s="2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76"/>
      <c r="AW38" s="76"/>
      <c r="AX38" s="76"/>
      <c r="AY38" s="76"/>
      <c r="AZ38" s="76"/>
      <c r="BA38" s="17">
        <v>0</v>
      </c>
      <c r="BB38" s="10"/>
      <c r="BC38" s="17" t="e">
        <f>BA38-#REF!</f>
        <v>#REF!</v>
      </c>
      <c r="BD38" s="10"/>
    </row>
    <row r="39" spans="1:56" ht="21.95" customHeight="1" x14ac:dyDescent="0.55000000000000004">
      <c r="A39" s="18">
        <v>27</v>
      </c>
      <c r="B39" s="18" t="s">
        <v>364</v>
      </c>
      <c r="C39" s="19" t="s">
        <v>365</v>
      </c>
      <c r="D39" s="19" t="s">
        <v>303</v>
      </c>
      <c r="E39" s="76"/>
      <c r="F39" s="76"/>
      <c r="G39" s="21"/>
      <c r="H39" s="21"/>
      <c r="I39" s="20"/>
      <c r="J39" s="20"/>
      <c r="K39" s="20"/>
      <c r="L39" s="20"/>
      <c r="M39" s="21"/>
      <c r="N39" s="21"/>
      <c r="O39" s="21">
        <v>1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76"/>
      <c r="AW39" s="76"/>
      <c r="AX39" s="76"/>
      <c r="AY39" s="76"/>
      <c r="AZ39" s="76"/>
      <c r="BA39" s="17">
        <v>1</v>
      </c>
      <c r="BB39" s="10"/>
      <c r="BC39" s="17" t="e">
        <f>BA39-#REF!</f>
        <v>#REF!</v>
      </c>
      <c r="BD39" s="10"/>
    </row>
    <row r="40" spans="1:56" ht="21.95" customHeight="1" x14ac:dyDescent="0.55000000000000004">
      <c r="A40" s="18">
        <v>28</v>
      </c>
      <c r="B40" s="18" t="s">
        <v>556</v>
      </c>
      <c r="C40" s="19" t="s">
        <v>557</v>
      </c>
      <c r="D40" s="19" t="s">
        <v>303</v>
      </c>
      <c r="E40" s="76"/>
      <c r="F40" s="76"/>
      <c r="G40" s="21">
        <v>1</v>
      </c>
      <c r="H40" s="21"/>
      <c r="I40" s="20"/>
      <c r="J40" s="20">
        <v>1</v>
      </c>
      <c r="K40" s="20"/>
      <c r="L40" s="20"/>
      <c r="M40" s="21"/>
      <c r="N40" s="21"/>
      <c r="O40" s="21">
        <v>1</v>
      </c>
      <c r="P40" s="20"/>
      <c r="Q40" s="20"/>
      <c r="R40" s="20">
        <v>1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76"/>
      <c r="AW40" s="76"/>
      <c r="AX40" s="76"/>
      <c r="AY40" s="76"/>
      <c r="AZ40" s="76"/>
      <c r="BA40" s="17">
        <v>4</v>
      </c>
      <c r="BB40" s="10"/>
      <c r="BC40" s="17" t="e">
        <f>BA40-#REF!</f>
        <v>#REF!</v>
      </c>
      <c r="BD40" s="10"/>
    </row>
    <row r="41" spans="1:56" ht="21.95" customHeight="1" x14ac:dyDescent="0.55000000000000004">
      <c r="A41" s="18">
        <v>29</v>
      </c>
      <c r="B41" s="18" t="s">
        <v>367</v>
      </c>
      <c r="C41" s="19" t="s">
        <v>368</v>
      </c>
      <c r="D41" s="19" t="s">
        <v>303</v>
      </c>
      <c r="E41" s="76"/>
      <c r="F41" s="76"/>
      <c r="G41" s="21"/>
      <c r="H41" s="21"/>
      <c r="I41" s="20"/>
      <c r="J41" s="20"/>
      <c r="K41" s="20"/>
      <c r="L41" s="20"/>
      <c r="M41" s="21"/>
      <c r="N41" s="21"/>
      <c r="O41" s="21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76"/>
      <c r="AW41" s="76"/>
      <c r="AX41" s="76"/>
      <c r="AY41" s="76"/>
      <c r="AZ41" s="76"/>
      <c r="BA41" s="17">
        <v>0</v>
      </c>
      <c r="BB41" s="10"/>
      <c r="BC41" s="17" t="e">
        <f>BA41-#REF!</f>
        <v>#REF!</v>
      </c>
      <c r="BD41" s="10"/>
    </row>
    <row r="42" spans="1:56" ht="21.95" customHeight="1" x14ac:dyDescent="0.55000000000000004">
      <c r="A42" s="18">
        <v>30</v>
      </c>
      <c r="B42" s="18" t="s">
        <v>369</v>
      </c>
      <c r="C42" s="19" t="s">
        <v>370</v>
      </c>
      <c r="D42" s="19" t="s">
        <v>303</v>
      </c>
      <c r="E42" s="76"/>
      <c r="F42" s="76"/>
      <c r="G42" s="21"/>
      <c r="H42" s="21"/>
      <c r="I42" s="20"/>
      <c r="J42" s="20"/>
      <c r="K42" s="20"/>
      <c r="L42" s="20"/>
      <c r="M42" s="21"/>
      <c r="N42" s="21"/>
      <c r="O42" s="2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76"/>
      <c r="AW42" s="76"/>
      <c r="AX42" s="76"/>
      <c r="AY42" s="76"/>
      <c r="AZ42" s="76"/>
      <c r="BA42" s="17">
        <v>0</v>
      </c>
      <c r="BB42" s="10"/>
      <c r="BC42" s="17" t="e">
        <f>BA42-#REF!</f>
        <v>#REF!</v>
      </c>
      <c r="BD42" s="10"/>
    </row>
    <row r="43" spans="1:56" ht="21.95" customHeight="1" x14ac:dyDescent="0.55000000000000004">
      <c r="A43" s="18">
        <v>31</v>
      </c>
      <c r="B43" s="18" t="s">
        <v>371</v>
      </c>
      <c r="C43" s="19" t="s">
        <v>372</v>
      </c>
      <c r="D43" s="19" t="s">
        <v>303</v>
      </c>
      <c r="E43" s="76"/>
      <c r="F43" s="76"/>
      <c r="G43" s="21"/>
      <c r="H43" s="21"/>
      <c r="I43" s="20"/>
      <c r="J43" s="20"/>
      <c r="K43" s="20"/>
      <c r="L43" s="20"/>
      <c r="M43" s="21"/>
      <c r="N43" s="21"/>
      <c r="O43" s="21">
        <v>1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76"/>
      <c r="AW43" s="76"/>
      <c r="AX43" s="76"/>
      <c r="AY43" s="76"/>
      <c r="AZ43" s="76"/>
      <c r="BA43" s="17">
        <v>1</v>
      </c>
      <c r="BB43" s="10"/>
      <c r="BC43" s="17" t="e">
        <f>BA43-#REF!</f>
        <v>#REF!</v>
      </c>
      <c r="BD43" s="10"/>
    </row>
    <row r="44" spans="1:56" ht="21.95" customHeight="1" x14ac:dyDescent="0.55000000000000004">
      <c r="A44" s="18">
        <v>32</v>
      </c>
      <c r="B44" s="18" t="s">
        <v>373</v>
      </c>
      <c r="C44" s="19" t="s">
        <v>374</v>
      </c>
      <c r="D44" s="19" t="s">
        <v>303</v>
      </c>
      <c r="E44" s="76"/>
      <c r="F44" s="76"/>
      <c r="G44" s="21"/>
      <c r="H44" s="21"/>
      <c r="I44" s="20"/>
      <c r="J44" s="20"/>
      <c r="K44" s="20"/>
      <c r="L44" s="20"/>
      <c r="M44" s="21"/>
      <c r="N44" s="21"/>
      <c r="O44" s="21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76"/>
      <c r="AW44" s="76"/>
      <c r="AX44" s="76"/>
      <c r="AY44" s="76"/>
      <c r="AZ44" s="76"/>
      <c r="BA44" s="17">
        <v>0</v>
      </c>
      <c r="BB44" s="10"/>
      <c r="BC44" s="17" t="e">
        <f>BA44-#REF!</f>
        <v>#REF!</v>
      </c>
      <c r="BD44" s="10"/>
    </row>
    <row r="45" spans="1:56" ht="21.95" customHeight="1" x14ac:dyDescent="0.55000000000000004">
      <c r="A45" s="18">
        <v>33</v>
      </c>
      <c r="B45" s="18" t="s">
        <v>558</v>
      </c>
      <c r="C45" s="19" t="s">
        <v>559</v>
      </c>
      <c r="D45" s="19" t="s">
        <v>303</v>
      </c>
      <c r="E45" s="76"/>
      <c r="F45" s="76"/>
      <c r="G45" s="21"/>
      <c r="H45" s="21"/>
      <c r="I45" s="20"/>
      <c r="J45" s="20"/>
      <c r="K45" s="20"/>
      <c r="L45" s="20"/>
      <c r="M45" s="21"/>
      <c r="N45" s="21"/>
      <c r="O45" s="2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76"/>
      <c r="AW45" s="76"/>
      <c r="AX45" s="76"/>
      <c r="AY45" s="76"/>
      <c r="AZ45" s="76"/>
      <c r="BA45" s="17">
        <v>0</v>
      </c>
      <c r="BB45" s="10"/>
      <c r="BC45" s="17" t="e">
        <f>BA45-#REF!</f>
        <v>#REF!</v>
      </c>
      <c r="BD45" s="10"/>
    </row>
    <row r="46" spans="1:56" ht="21.95" customHeight="1" x14ac:dyDescent="0.55000000000000004">
      <c r="A46" s="18">
        <v>34</v>
      </c>
      <c r="B46" s="18" t="s">
        <v>375</v>
      </c>
      <c r="C46" s="19" t="s">
        <v>376</v>
      </c>
      <c r="D46" s="19" t="s">
        <v>303</v>
      </c>
      <c r="E46" s="76"/>
      <c r="F46" s="76"/>
      <c r="G46" s="21"/>
      <c r="H46" s="21"/>
      <c r="I46" s="20"/>
      <c r="J46" s="20"/>
      <c r="K46" s="20"/>
      <c r="L46" s="20"/>
      <c r="M46" s="21"/>
      <c r="N46" s="21"/>
      <c r="O46" s="2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1"/>
      <c r="AD46" s="21"/>
      <c r="AE46" s="21"/>
      <c r="AF46" s="21"/>
      <c r="AG46" s="21"/>
      <c r="AH46" s="21"/>
      <c r="AI46" s="21"/>
      <c r="AJ46" s="21"/>
      <c r="AK46" s="21">
        <v>1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76"/>
      <c r="AW46" s="76"/>
      <c r="AX46" s="76"/>
      <c r="AY46" s="76"/>
      <c r="AZ46" s="76"/>
      <c r="BA46" s="17">
        <v>1</v>
      </c>
      <c r="BB46" s="10"/>
      <c r="BC46" s="17" t="e">
        <f>BA46-#REF!</f>
        <v>#REF!</v>
      </c>
      <c r="BD46" s="10"/>
    </row>
    <row r="47" spans="1:56" ht="21.95" customHeight="1" x14ac:dyDescent="0.55000000000000004">
      <c r="A47" s="18">
        <v>35</v>
      </c>
      <c r="B47" s="18" t="s">
        <v>378</v>
      </c>
      <c r="C47" s="19" t="s">
        <v>379</v>
      </c>
      <c r="D47" s="19" t="s">
        <v>303</v>
      </c>
      <c r="E47" s="76"/>
      <c r="F47" s="76"/>
      <c r="G47" s="21"/>
      <c r="H47" s="21"/>
      <c r="I47" s="20"/>
      <c r="J47" s="20"/>
      <c r="K47" s="20">
        <v>1</v>
      </c>
      <c r="L47" s="20"/>
      <c r="M47" s="21"/>
      <c r="N47" s="21"/>
      <c r="O47" s="2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76"/>
      <c r="AW47" s="76"/>
      <c r="AX47" s="76"/>
      <c r="AY47" s="76"/>
      <c r="AZ47" s="76"/>
      <c r="BA47" s="17">
        <v>1</v>
      </c>
      <c r="BB47" s="10"/>
      <c r="BC47" s="17" t="e">
        <f>BA47-#REF!</f>
        <v>#REF!</v>
      </c>
      <c r="BD47" s="10"/>
    </row>
    <row r="48" spans="1:56" ht="21.95" customHeight="1" x14ac:dyDescent="0.55000000000000004">
      <c r="A48" s="18">
        <v>36</v>
      </c>
      <c r="B48" s="18" t="s">
        <v>561</v>
      </c>
      <c r="C48" s="19" t="s">
        <v>562</v>
      </c>
      <c r="D48" s="19" t="s">
        <v>303</v>
      </c>
      <c r="E48" s="76"/>
      <c r="F48" s="76"/>
      <c r="G48" s="21"/>
      <c r="H48" s="21"/>
      <c r="I48" s="20"/>
      <c r="J48" s="20"/>
      <c r="K48" s="20"/>
      <c r="L48" s="20"/>
      <c r="M48" s="21"/>
      <c r="N48" s="21"/>
      <c r="O48" s="2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>
        <v>1</v>
      </c>
      <c r="AV48" s="76"/>
      <c r="AW48" s="76"/>
      <c r="AX48" s="76"/>
      <c r="AY48" s="76"/>
      <c r="AZ48" s="76"/>
      <c r="BA48" s="17">
        <v>1</v>
      </c>
      <c r="BB48" s="10"/>
      <c r="BC48" s="17" t="e">
        <f>BA48-#REF!</f>
        <v>#REF!</v>
      </c>
      <c r="BD48" s="10"/>
    </row>
    <row r="49" spans="1:56" ht="21.95" customHeight="1" x14ac:dyDescent="0.55000000000000004">
      <c r="A49" s="18">
        <v>37</v>
      </c>
      <c r="B49" s="18" t="s">
        <v>380</v>
      </c>
      <c r="C49" s="19" t="s">
        <v>381</v>
      </c>
      <c r="D49" s="19" t="s">
        <v>303</v>
      </c>
      <c r="E49" s="76"/>
      <c r="F49" s="76"/>
      <c r="G49" s="21"/>
      <c r="H49" s="21"/>
      <c r="I49" s="20"/>
      <c r="J49" s="20"/>
      <c r="K49" s="20"/>
      <c r="L49" s="20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76"/>
      <c r="AW49" s="76"/>
      <c r="AX49" s="76"/>
      <c r="AY49" s="76"/>
      <c r="AZ49" s="76"/>
      <c r="BA49" s="17">
        <v>0</v>
      </c>
      <c r="BB49" s="10"/>
      <c r="BC49" s="17" t="e">
        <f>BA49-#REF!</f>
        <v>#REF!</v>
      </c>
      <c r="BD49" s="10"/>
    </row>
    <row r="50" spans="1:56" ht="21.95" customHeight="1" x14ac:dyDescent="0.55000000000000004">
      <c r="A50" s="18">
        <v>38</v>
      </c>
      <c r="B50" s="18" t="s">
        <v>382</v>
      </c>
      <c r="C50" s="19" t="s">
        <v>563</v>
      </c>
      <c r="D50" s="19" t="s">
        <v>303</v>
      </c>
      <c r="E50" s="76"/>
      <c r="F50" s="76"/>
      <c r="G50" s="21"/>
      <c r="H50" s="21"/>
      <c r="I50" s="20"/>
      <c r="J50" s="20"/>
      <c r="K50" s="20"/>
      <c r="L50" s="20"/>
      <c r="M50" s="21"/>
      <c r="N50" s="21"/>
      <c r="O50" s="21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76"/>
      <c r="AW50" s="76"/>
      <c r="AX50" s="76"/>
      <c r="AY50" s="76"/>
      <c r="AZ50" s="76"/>
      <c r="BA50" s="17">
        <v>0</v>
      </c>
      <c r="BB50" s="10"/>
      <c r="BC50" s="17" t="e">
        <f>BA50-#REF!</f>
        <v>#REF!</v>
      </c>
      <c r="BD50" s="10"/>
    </row>
    <row r="51" spans="1:56" ht="21.95" customHeight="1" x14ac:dyDescent="0.55000000000000004">
      <c r="A51" s="18">
        <v>39</v>
      </c>
      <c r="B51" s="18" t="s">
        <v>383</v>
      </c>
      <c r="C51" s="19" t="s">
        <v>384</v>
      </c>
      <c r="D51" s="19" t="s">
        <v>303</v>
      </c>
      <c r="E51" s="76"/>
      <c r="F51" s="76"/>
      <c r="G51" s="21"/>
      <c r="H51" s="21"/>
      <c r="I51" s="20"/>
      <c r="J51" s="20"/>
      <c r="K51" s="20"/>
      <c r="L51" s="20"/>
      <c r="M51" s="21"/>
      <c r="N51" s="21"/>
      <c r="O51" s="2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76"/>
      <c r="AW51" s="76"/>
      <c r="AX51" s="76"/>
      <c r="AY51" s="76"/>
      <c r="AZ51" s="76"/>
      <c r="BA51" s="17">
        <v>0</v>
      </c>
      <c r="BB51" s="10"/>
      <c r="BC51" s="17" t="e">
        <f>BA51-#REF!</f>
        <v>#REF!</v>
      </c>
      <c r="BD51" s="10"/>
    </row>
    <row r="52" spans="1:56" ht="21.95" customHeight="1" x14ac:dyDescent="0.55000000000000004">
      <c r="A52" s="18">
        <v>40</v>
      </c>
      <c r="B52" s="18" t="s">
        <v>386</v>
      </c>
      <c r="C52" s="19" t="s">
        <v>387</v>
      </c>
      <c r="D52" s="19" t="s">
        <v>303</v>
      </c>
      <c r="E52" s="76"/>
      <c r="F52" s="76"/>
      <c r="G52" s="21"/>
      <c r="H52" s="21"/>
      <c r="I52" s="20"/>
      <c r="J52" s="20"/>
      <c r="K52" s="20"/>
      <c r="L52" s="20"/>
      <c r="M52" s="21"/>
      <c r="N52" s="21"/>
      <c r="O52" s="2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76"/>
      <c r="AW52" s="76"/>
      <c r="AX52" s="76"/>
      <c r="AY52" s="76"/>
      <c r="AZ52" s="76"/>
      <c r="BA52" s="17">
        <v>0</v>
      </c>
      <c r="BB52" s="10"/>
      <c r="BC52" s="17" t="e">
        <f>BA52-#REF!</f>
        <v>#REF!</v>
      </c>
      <c r="BD52" s="10"/>
    </row>
    <row r="53" spans="1:56" ht="21.95" customHeight="1" x14ac:dyDescent="0.55000000000000004">
      <c r="A53" s="18">
        <v>41</v>
      </c>
      <c r="B53" s="18" t="s">
        <v>389</v>
      </c>
      <c r="C53" s="19" t="s">
        <v>390</v>
      </c>
      <c r="D53" s="19" t="s">
        <v>303</v>
      </c>
      <c r="E53" s="76"/>
      <c r="F53" s="76"/>
      <c r="G53" s="21"/>
      <c r="H53" s="21"/>
      <c r="I53" s="20"/>
      <c r="J53" s="20"/>
      <c r="K53" s="20"/>
      <c r="L53" s="20"/>
      <c r="M53" s="21"/>
      <c r="N53" s="21"/>
      <c r="O53" s="2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1">
        <v>1</v>
      </c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76"/>
      <c r="AW53" s="76"/>
      <c r="AX53" s="76"/>
      <c r="AY53" s="76"/>
      <c r="AZ53" s="76"/>
      <c r="BA53" s="17">
        <v>1</v>
      </c>
      <c r="BB53" s="10"/>
      <c r="BC53" s="17" t="e">
        <f>BA53-#REF!</f>
        <v>#REF!</v>
      </c>
      <c r="BD53" s="10"/>
    </row>
    <row r="54" spans="1:56" ht="21.95" customHeight="1" x14ac:dyDescent="0.55000000000000004">
      <c r="A54" s="18">
        <v>42</v>
      </c>
      <c r="B54" s="18" t="s">
        <v>391</v>
      </c>
      <c r="C54" s="19" t="s">
        <v>392</v>
      </c>
      <c r="D54" s="19" t="s">
        <v>303</v>
      </c>
      <c r="E54" s="76"/>
      <c r="F54" s="76"/>
      <c r="G54" s="21"/>
      <c r="H54" s="21"/>
      <c r="I54" s="20"/>
      <c r="J54" s="20"/>
      <c r="K54" s="20"/>
      <c r="L54" s="20"/>
      <c r="M54" s="21"/>
      <c r="N54" s="21"/>
      <c r="O54" s="21">
        <v>1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76"/>
      <c r="AW54" s="76"/>
      <c r="AX54" s="76"/>
      <c r="AY54" s="76"/>
      <c r="AZ54" s="76"/>
      <c r="BA54" s="17">
        <v>1</v>
      </c>
      <c r="BB54" s="10"/>
      <c r="BC54" s="17" t="e">
        <f>BA54-#REF!</f>
        <v>#REF!</v>
      </c>
      <c r="BD54" s="10"/>
    </row>
    <row r="55" spans="1:56" ht="21.95" customHeight="1" x14ac:dyDescent="0.55000000000000004">
      <c r="A55" s="18">
        <v>43</v>
      </c>
      <c r="B55" s="18" t="s">
        <v>393</v>
      </c>
      <c r="C55" s="19" t="s">
        <v>394</v>
      </c>
      <c r="D55" s="19" t="s">
        <v>303</v>
      </c>
      <c r="E55" s="76"/>
      <c r="F55" s="76"/>
      <c r="G55" s="21"/>
      <c r="H55" s="21"/>
      <c r="I55" s="20"/>
      <c r="J55" s="20"/>
      <c r="K55" s="20"/>
      <c r="L55" s="20"/>
      <c r="M55" s="21"/>
      <c r="N55" s="21"/>
      <c r="O55" s="21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76"/>
      <c r="AW55" s="76"/>
      <c r="AX55" s="76"/>
      <c r="AY55" s="76"/>
      <c r="AZ55" s="76"/>
      <c r="BA55" s="17">
        <v>0</v>
      </c>
      <c r="BB55" s="10"/>
      <c r="BC55" s="17" t="e">
        <f>BA55-#REF!</f>
        <v>#REF!</v>
      </c>
      <c r="BD55" s="10"/>
    </row>
    <row r="56" spans="1:56" ht="21.95" customHeight="1" x14ac:dyDescent="0.55000000000000004">
      <c r="A56" s="18">
        <v>44</v>
      </c>
      <c r="B56" s="18" t="s">
        <v>564</v>
      </c>
      <c r="C56" s="19" t="s">
        <v>565</v>
      </c>
      <c r="D56" s="19" t="s">
        <v>303</v>
      </c>
      <c r="E56" s="76"/>
      <c r="F56" s="76"/>
      <c r="G56" s="21"/>
      <c r="H56" s="21"/>
      <c r="I56" s="20"/>
      <c r="J56" s="20"/>
      <c r="K56" s="20"/>
      <c r="L56" s="20"/>
      <c r="M56" s="21"/>
      <c r="N56" s="21"/>
      <c r="O56" s="21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76"/>
      <c r="AW56" s="76"/>
      <c r="AX56" s="76"/>
      <c r="AY56" s="76"/>
      <c r="AZ56" s="76"/>
      <c r="BA56" s="17">
        <v>0</v>
      </c>
      <c r="BB56" s="10"/>
      <c r="BC56" s="17" t="e">
        <f>BA56-#REF!</f>
        <v>#REF!</v>
      </c>
      <c r="BD56" s="10"/>
    </row>
    <row r="57" spans="1:56" ht="21.95" customHeight="1" x14ac:dyDescent="0.55000000000000004">
      <c r="A57" s="18">
        <v>45</v>
      </c>
      <c r="B57" s="18" t="s">
        <v>395</v>
      </c>
      <c r="C57" s="19" t="s">
        <v>396</v>
      </c>
      <c r="D57" s="19" t="s">
        <v>303</v>
      </c>
      <c r="E57" s="76"/>
      <c r="F57" s="76"/>
      <c r="G57" s="21"/>
      <c r="H57" s="21"/>
      <c r="I57" s="20"/>
      <c r="J57" s="20"/>
      <c r="K57" s="20"/>
      <c r="L57" s="20"/>
      <c r="M57" s="21"/>
      <c r="N57" s="21"/>
      <c r="O57" s="2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76"/>
      <c r="AW57" s="76"/>
      <c r="AX57" s="76"/>
      <c r="AY57" s="76"/>
      <c r="AZ57" s="76"/>
      <c r="BA57" s="17">
        <v>0</v>
      </c>
      <c r="BB57" s="10"/>
      <c r="BC57" s="17" t="e">
        <f>BA57-#REF!</f>
        <v>#REF!</v>
      </c>
      <c r="BD57" s="10"/>
    </row>
    <row r="58" spans="1:56" ht="21.95" customHeight="1" x14ac:dyDescent="0.55000000000000004">
      <c r="A58" s="18">
        <v>46</v>
      </c>
      <c r="B58" s="18" t="s">
        <v>397</v>
      </c>
      <c r="C58" s="19" t="s">
        <v>398</v>
      </c>
      <c r="D58" s="19" t="s">
        <v>303</v>
      </c>
      <c r="E58" s="76"/>
      <c r="F58" s="76"/>
      <c r="G58" s="21"/>
      <c r="H58" s="21"/>
      <c r="I58" s="20"/>
      <c r="J58" s="20"/>
      <c r="K58" s="20"/>
      <c r="L58" s="20"/>
      <c r="M58" s="21"/>
      <c r="N58" s="21"/>
      <c r="O58" s="21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76"/>
      <c r="AW58" s="76"/>
      <c r="AX58" s="76"/>
      <c r="AY58" s="76"/>
      <c r="AZ58" s="76"/>
      <c r="BA58" s="17">
        <v>0</v>
      </c>
      <c r="BB58" s="10"/>
      <c r="BC58" s="17" t="e">
        <f>BA58-#REF!</f>
        <v>#REF!</v>
      </c>
      <c r="BD58" s="10"/>
    </row>
    <row r="59" spans="1:56" ht="21.95" customHeight="1" x14ac:dyDescent="0.55000000000000004">
      <c r="A59" s="18">
        <v>47</v>
      </c>
      <c r="B59" s="18" t="s">
        <v>566</v>
      </c>
      <c r="C59" s="19" t="s">
        <v>590</v>
      </c>
      <c r="D59" s="19" t="s">
        <v>303</v>
      </c>
      <c r="E59" s="76"/>
      <c r="F59" s="76"/>
      <c r="G59" s="21"/>
      <c r="H59" s="21"/>
      <c r="I59" s="20"/>
      <c r="J59" s="20"/>
      <c r="K59" s="20"/>
      <c r="L59" s="20"/>
      <c r="M59" s="21"/>
      <c r="N59" s="21"/>
      <c r="O59" s="21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76"/>
      <c r="AW59" s="76"/>
      <c r="AX59" s="76"/>
      <c r="AY59" s="76"/>
      <c r="AZ59" s="76"/>
      <c r="BA59" s="17">
        <v>0</v>
      </c>
      <c r="BB59" s="10"/>
      <c r="BC59" s="17" t="e">
        <f>BA59-#REF!</f>
        <v>#REF!</v>
      </c>
      <c r="BD59" s="10"/>
    </row>
    <row r="60" spans="1:56" ht="21.95" customHeight="1" x14ac:dyDescent="0.55000000000000004">
      <c r="A60" s="18">
        <v>48</v>
      </c>
      <c r="B60" s="18" t="s">
        <v>400</v>
      </c>
      <c r="C60" s="19" t="s">
        <v>401</v>
      </c>
      <c r="D60" s="19" t="s">
        <v>303</v>
      </c>
      <c r="E60" s="76"/>
      <c r="F60" s="76"/>
      <c r="G60" s="21"/>
      <c r="H60" s="21"/>
      <c r="I60" s="20"/>
      <c r="J60" s="20"/>
      <c r="K60" s="20"/>
      <c r="L60" s="20"/>
      <c r="M60" s="21"/>
      <c r="N60" s="21"/>
      <c r="O60" s="21">
        <v>1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76"/>
      <c r="AW60" s="76"/>
      <c r="AX60" s="76"/>
      <c r="AY60" s="76"/>
      <c r="AZ60" s="76"/>
      <c r="BA60" s="17">
        <v>1</v>
      </c>
      <c r="BB60" s="10"/>
      <c r="BC60" s="17" t="e">
        <f>BA60-#REF!</f>
        <v>#REF!</v>
      </c>
      <c r="BD60" s="10"/>
    </row>
    <row r="61" spans="1:56" ht="21.95" customHeight="1" x14ac:dyDescent="0.55000000000000004">
      <c r="A61" s="18">
        <v>49</v>
      </c>
      <c r="B61" s="18" t="s">
        <v>402</v>
      </c>
      <c r="C61" s="19" t="s">
        <v>403</v>
      </c>
      <c r="D61" s="19" t="s">
        <v>303</v>
      </c>
      <c r="E61" s="76"/>
      <c r="F61" s="76"/>
      <c r="G61" s="21"/>
      <c r="H61" s="21"/>
      <c r="I61" s="20"/>
      <c r="J61" s="20"/>
      <c r="K61" s="20">
        <v>1</v>
      </c>
      <c r="L61" s="20"/>
      <c r="M61" s="21"/>
      <c r="N61" s="21"/>
      <c r="O61" s="21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76"/>
      <c r="AW61" s="76"/>
      <c r="AX61" s="76"/>
      <c r="AY61" s="76"/>
      <c r="AZ61" s="76"/>
      <c r="BA61" s="17">
        <v>1</v>
      </c>
      <c r="BB61" s="10"/>
      <c r="BC61" s="17" t="e">
        <f>BA61-#REF!</f>
        <v>#REF!</v>
      </c>
      <c r="BD61" s="10"/>
    </row>
    <row r="62" spans="1:56" ht="21.95" customHeight="1" x14ac:dyDescent="0.55000000000000004">
      <c r="A62" s="18">
        <v>50</v>
      </c>
      <c r="B62" s="18" t="s">
        <v>404</v>
      </c>
      <c r="C62" s="19" t="s">
        <v>405</v>
      </c>
      <c r="D62" s="19" t="s">
        <v>303</v>
      </c>
      <c r="E62" s="76"/>
      <c r="F62" s="76"/>
      <c r="G62" s="21"/>
      <c r="H62" s="21"/>
      <c r="I62" s="20">
        <v>1</v>
      </c>
      <c r="J62" s="20"/>
      <c r="K62" s="20"/>
      <c r="L62" s="20"/>
      <c r="M62" s="21"/>
      <c r="N62" s="21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76"/>
      <c r="AW62" s="76"/>
      <c r="AX62" s="76"/>
      <c r="AY62" s="76"/>
      <c r="AZ62" s="76"/>
      <c r="BA62" s="17">
        <v>1</v>
      </c>
      <c r="BB62" s="10"/>
      <c r="BC62" s="17" t="e">
        <f>BA62-#REF!</f>
        <v>#REF!</v>
      </c>
      <c r="BD62" s="10"/>
    </row>
    <row r="63" spans="1:56" ht="21.95" customHeight="1" x14ac:dyDescent="0.55000000000000004">
      <c r="A63" s="18">
        <v>51</v>
      </c>
      <c r="B63" s="18" t="s">
        <v>406</v>
      </c>
      <c r="C63" s="19" t="s">
        <v>407</v>
      </c>
      <c r="D63" s="19" t="s">
        <v>303</v>
      </c>
      <c r="E63" s="76"/>
      <c r="F63" s="76"/>
      <c r="G63" s="21"/>
      <c r="H63" s="21"/>
      <c r="I63" s="20"/>
      <c r="J63" s="20"/>
      <c r="K63" s="20"/>
      <c r="L63" s="20"/>
      <c r="M63" s="21"/>
      <c r="N63" s="21"/>
      <c r="O63" s="21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76"/>
      <c r="AW63" s="76"/>
      <c r="AX63" s="76"/>
      <c r="AY63" s="76"/>
      <c r="AZ63" s="76"/>
      <c r="BA63" s="17">
        <v>0</v>
      </c>
      <c r="BB63" s="10"/>
      <c r="BC63" s="17" t="e">
        <f>BA63-#REF!</f>
        <v>#REF!</v>
      </c>
      <c r="BD63" s="10"/>
    </row>
    <row r="64" spans="1:56" ht="21.95" customHeight="1" x14ac:dyDescent="0.55000000000000004">
      <c r="A64" s="18">
        <v>52</v>
      </c>
      <c r="B64" s="18" t="s">
        <v>408</v>
      </c>
      <c r="C64" s="19" t="s">
        <v>409</v>
      </c>
      <c r="D64" s="19" t="s">
        <v>303</v>
      </c>
      <c r="E64" s="76"/>
      <c r="F64" s="76"/>
      <c r="G64" s="21"/>
      <c r="H64" s="21"/>
      <c r="I64" s="20"/>
      <c r="J64" s="20"/>
      <c r="K64" s="20"/>
      <c r="L64" s="20"/>
      <c r="M64" s="21"/>
      <c r="N64" s="21"/>
      <c r="O64" s="21">
        <v>1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76"/>
      <c r="AW64" s="76"/>
      <c r="AX64" s="76"/>
      <c r="AY64" s="76"/>
      <c r="AZ64" s="76"/>
      <c r="BA64" s="17">
        <v>1</v>
      </c>
      <c r="BB64" s="10"/>
      <c r="BC64" s="17" t="e">
        <f>BA64-#REF!</f>
        <v>#REF!</v>
      </c>
      <c r="BD64" s="10"/>
    </row>
    <row r="65" spans="1:56" ht="21.95" customHeight="1" x14ac:dyDescent="0.55000000000000004">
      <c r="A65" s="18">
        <v>53</v>
      </c>
      <c r="B65" s="18" t="s">
        <v>306</v>
      </c>
      <c r="C65" s="19" t="s">
        <v>410</v>
      </c>
      <c r="D65" s="19" t="s">
        <v>303</v>
      </c>
      <c r="E65" s="76"/>
      <c r="F65" s="76"/>
      <c r="G65" s="21"/>
      <c r="H65" s="21"/>
      <c r="I65" s="20"/>
      <c r="J65" s="20"/>
      <c r="K65" s="20"/>
      <c r="L65" s="20"/>
      <c r="M65" s="21"/>
      <c r="N65" s="21"/>
      <c r="O65" s="21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76"/>
      <c r="AW65" s="76"/>
      <c r="AX65" s="76"/>
      <c r="AY65" s="76"/>
      <c r="AZ65" s="76"/>
      <c r="BA65" s="17">
        <v>0</v>
      </c>
      <c r="BB65" s="10"/>
      <c r="BC65" s="17" t="e">
        <f>BA65-#REF!</f>
        <v>#REF!</v>
      </c>
      <c r="BD65" s="10"/>
    </row>
    <row r="66" spans="1:56" ht="21.95" customHeight="1" x14ac:dyDescent="0.55000000000000004">
      <c r="A66" s="18">
        <v>54</v>
      </c>
      <c r="B66" s="18" t="s">
        <v>567</v>
      </c>
      <c r="C66" s="19" t="s">
        <v>568</v>
      </c>
      <c r="D66" s="19" t="s">
        <v>303</v>
      </c>
      <c r="E66" s="76"/>
      <c r="F66" s="76"/>
      <c r="G66" s="21"/>
      <c r="H66" s="21"/>
      <c r="I66" s="20"/>
      <c r="J66" s="20"/>
      <c r="K66" s="20"/>
      <c r="L66" s="20"/>
      <c r="M66" s="21"/>
      <c r="N66" s="21"/>
      <c r="O66" s="21">
        <v>2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76"/>
      <c r="AW66" s="76"/>
      <c r="AX66" s="76"/>
      <c r="AY66" s="76"/>
      <c r="AZ66" s="76"/>
      <c r="BA66" s="17">
        <v>2</v>
      </c>
      <c r="BB66" s="10"/>
      <c r="BC66" s="17" t="e">
        <f>BA66-#REF!</f>
        <v>#REF!</v>
      </c>
      <c r="BD66" s="10"/>
    </row>
    <row r="67" spans="1:56" ht="21.95" customHeight="1" x14ac:dyDescent="0.55000000000000004">
      <c r="A67" s="18">
        <v>55</v>
      </c>
      <c r="B67" s="18" t="s">
        <v>411</v>
      </c>
      <c r="C67" s="19" t="s">
        <v>412</v>
      </c>
      <c r="D67" s="19" t="s">
        <v>303</v>
      </c>
      <c r="E67" s="76"/>
      <c r="F67" s="76"/>
      <c r="G67" s="21"/>
      <c r="H67" s="21"/>
      <c r="I67" s="20"/>
      <c r="J67" s="20"/>
      <c r="K67" s="20"/>
      <c r="L67" s="20"/>
      <c r="M67" s="21"/>
      <c r="N67" s="21"/>
      <c r="O67" s="2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76"/>
      <c r="AW67" s="76"/>
      <c r="AX67" s="76"/>
      <c r="AY67" s="76"/>
      <c r="AZ67" s="76"/>
      <c r="BA67" s="17">
        <v>0</v>
      </c>
      <c r="BB67" s="10"/>
      <c r="BC67" s="17" t="e">
        <f>BA67-#REF!</f>
        <v>#REF!</v>
      </c>
      <c r="BD67" s="10"/>
    </row>
    <row r="68" spans="1:56" ht="21.95" customHeight="1" x14ac:dyDescent="0.55000000000000004">
      <c r="A68" s="18">
        <v>56</v>
      </c>
      <c r="B68" s="18" t="s">
        <v>414</v>
      </c>
      <c r="C68" s="19" t="s">
        <v>415</v>
      </c>
      <c r="D68" s="19" t="s">
        <v>303</v>
      </c>
      <c r="E68" s="76"/>
      <c r="F68" s="76"/>
      <c r="G68" s="21">
        <v>1</v>
      </c>
      <c r="H68" s="21"/>
      <c r="I68" s="20"/>
      <c r="J68" s="20"/>
      <c r="K68" s="20"/>
      <c r="L68" s="20"/>
      <c r="M68" s="21"/>
      <c r="N68" s="21"/>
      <c r="O68" s="2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76"/>
      <c r="AW68" s="76"/>
      <c r="AX68" s="76"/>
      <c r="AY68" s="76"/>
      <c r="AZ68" s="76"/>
      <c r="BA68" s="17">
        <v>1</v>
      </c>
      <c r="BB68" s="10"/>
      <c r="BC68" s="17" t="e">
        <f>BA68-#REF!</f>
        <v>#REF!</v>
      </c>
      <c r="BD68" s="10"/>
    </row>
    <row r="69" spans="1:56" ht="21.95" customHeight="1" x14ac:dyDescent="0.55000000000000004">
      <c r="A69" s="18">
        <v>57</v>
      </c>
      <c r="B69" s="18" t="s">
        <v>417</v>
      </c>
      <c r="C69" s="19" t="s">
        <v>418</v>
      </c>
      <c r="D69" s="19" t="s">
        <v>303</v>
      </c>
      <c r="E69" s="76"/>
      <c r="F69" s="76"/>
      <c r="G69" s="21">
        <v>1</v>
      </c>
      <c r="H69" s="21"/>
      <c r="I69" s="20"/>
      <c r="J69" s="20"/>
      <c r="K69" s="20"/>
      <c r="L69" s="20"/>
      <c r="M69" s="21"/>
      <c r="N69" s="21"/>
      <c r="O69" s="2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76"/>
      <c r="AW69" s="76"/>
      <c r="AX69" s="76"/>
      <c r="AY69" s="76"/>
      <c r="AZ69" s="76"/>
      <c r="BA69" s="17">
        <v>1</v>
      </c>
      <c r="BB69" s="10"/>
      <c r="BC69" s="17" t="e">
        <f>BA69-#REF!</f>
        <v>#REF!</v>
      </c>
      <c r="BD69" s="10"/>
    </row>
    <row r="70" spans="1:56" ht="21.95" customHeight="1" x14ac:dyDescent="0.55000000000000004">
      <c r="A70" s="18">
        <v>58</v>
      </c>
      <c r="B70" s="18" t="s">
        <v>569</v>
      </c>
      <c r="C70" s="19" t="s">
        <v>570</v>
      </c>
      <c r="D70" s="19" t="s">
        <v>303</v>
      </c>
      <c r="E70" s="76"/>
      <c r="F70" s="76"/>
      <c r="G70" s="21"/>
      <c r="H70" s="21"/>
      <c r="I70" s="20"/>
      <c r="J70" s="20"/>
      <c r="K70" s="20"/>
      <c r="L70" s="20"/>
      <c r="M70" s="21"/>
      <c r="N70" s="21"/>
      <c r="O70" s="2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76"/>
      <c r="AW70" s="76"/>
      <c r="AX70" s="76"/>
      <c r="AY70" s="76"/>
      <c r="AZ70" s="76"/>
      <c r="BA70" s="17">
        <v>0</v>
      </c>
      <c r="BB70" s="10"/>
      <c r="BC70" s="17" t="e">
        <f>BA70-#REF!</f>
        <v>#REF!</v>
      </c>
      <c r="BD70" s="10"/>
    </row>
    <row r="71" spans="1:56" ht="21.95" customHeight="1" x14ac:dyDescent="0.55000000000000004">
      <c r="A71" s="18">
        <v>59</v>
      </c>
      <c r="B71" s="18" t="s">
        <v>419</v>
      </c>
      <c r="C71" s="19" t="s">
        <v>420</v>
      </c>
      <c r="D71" s="19" t="s">
        <v>303</v>
      </c>
      <c r="E71" s="76"/>
      <c r="F71" s="76"/>
      <c r="G71" s="21"/>
      <c r="H71" s="21"/>
      <c r="I71" s="20"/>
      <c r="J71" s="20"/>
      <c r="K71" s="20"/>
      <c r="L71" s="20"/>
      <c r="M71" s="21"/>
      <c r="N71" s="21"/>
      <c r="O71" s="2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76"/>
      <c r="AW71" s="76"/>
      <c r="AX71" s="76"/>
      <c r="AY71" s="76"/>
      <c r="AZ71" s="76"/>
      <c r="BA71" s="17">
        <v>0</v>
      </c>
      <c r="BB71" s="10"/>
      <c r="BC71" s="17" t="e">
        <f>BA71-#REF!</f>
        <v>#REF!</v>
      </c>
      <c r="BD71" s="10"/>
    </row>
    <row r="72" spans="1:56" ht="21.95" customHeight="1" x14ac:dyDescent="0.55000000000000004">
      <c r="A72" s="18">
        <v>60</v>
      </c>
      <c r="B72" s="18" t="s">
        <v>421</v>
      </c>
      <c r="C72" s="19" t="s">
        <v>422</v>
      </c>
      <c r="D72" s="19" t="s">
        <v>303</v>
      </c>
      <c r="E72" s="76"/>
      <c r="F72" s="76"/>
      <c r="G72" s="21"/>
      <c r="H72" s="21"/>
      <c r="I72" s="20"/>
      <c r="J72" s="20"/>
      <c r="K72" s="20"/>
      <c r="L72" s="20"/>
      <c r="M72" s="21"/>
      <c r="N72" s="21"/>
      <c r="O72" s="2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76"/>
      <c r="AW72" s="76"/>
      <c r="AX72" s="76"/>
      <c r="AY72" s="76"/>
      <c r="AZ72" s="76"/>
      <c r="BA72" s="17">
        <v>0</v>
      </c>
      <c r="BB72" s="10"/>
      <c r="BC72" s="17" t="e">
        <f>BA72-#REF!</f>
        <v>#REF!</v>
      </c>
      <c r="BD72" s="10"/>
    </row>
    <row r="73" spans="1:56" ht="21.95" customHeight="1" x14ac:dyDescent="0.55000000000000004">
      <c r="A73" s="18">
        <v>61</v>
      </c>
      <c r="B73" s="18" t="s">
        <v>424</v>
      </c>
      <c r="C73" s="19" t="s">
        <v>425</v>
      </c>
      <c r="D73" s="19" t="s">
        <v>303</v>
      </c>
      <c r="E73" s="76"/>
      <c r="F73" s="76"/>
      <c r="G73" s="21"/>
      <c r="H73" s="21"/>
      <c r="I73" s="20"/>
      <c r="J73" s="20"/>
      <c r="K73" s="20">
        <v>1</v>
      </c>
      <c r="L73" s="20"/>
      <c r="M73" s="21"/>
      <c r="N73" s="21"/>
      <c r="O73" s="2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>
        <v>1</v>
      </c>
      <c r="AQ73" s="21"/>
      <c r="AR73" s="21"/>
      <c r="AS73" s="21"/>
      <c r="AT73" s="21"/>
      <c r="AU73" s="21"/>
      <c r="AV73" s="76"/>
      <c r="AW73" s="76"/>
      <c r="AX73" s="76"/>
      <c r="AY73" s="76"/>
      <c r="AZ73" s="76"/>
      <c r="BA73" s="17">
        <v>2</v>
      </c>
      <c r="BB73" s="10"/>
      <c r="BC73" s="17" t="e">
        <f>BA73-#REF!</f>
        <v>#REF!</v>
      </c>
      <c r="BD73" s="10"/>
    </row>
    <row r="74" spans="1:56" ht="21.95" customHeight="1" x14ac:dyDescent="0.55000000000000004">
      <c r="A74" s="18">
        <v>62</v>
      </c>
      <c r="B74" s="18" t="s">
        <v>427</v>
      </c>
      <c r="C74" s="19" t="s">
        <v>428</v>
      </c>
      <c r="D74" s="19" t="s">
        <v>303</v>
      </c>
      <c r="E74" s="76"/>
      <c r="F74" s="76"/>
      <c r="G74" s="21"/>
      <c r="H74" s="21"/>
      <c r="I74" s="20"/>
      <c r="J74" s="20"/>
      <c r="K74" s="20"/>
      <c r="L74" s="20"/>
      <c r="M74" s="21"/>
      <c r="N74" s="21"/>
      <c r="O74" s="2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76"/>
      <c r="AW74" s="76"/>
      <c r="AX74" s="76"/>
      <c r="AY74" s="76"/>
      <c r="AZ74" s="76"/>
      <c r="BA74" s="17">
        <v>0</v>
      </c>
      <c r="BB74" s="10"/>
      <c r="BC74" s="17" t="e">
        <f>BA74-#REF!</f>
        <v>#REF!</v>
      </c>
      <c r="BD74" s="10"/>
    </row>
    <row r="75" spans="1:56" ht="21.95" customHeight="1" x14ac:dyDescent="0.55000000000000004">
      <c r="A75" s="18">
        <v>63</v>
      </c>
      <c r="B75" s="18" t="s">
        <v>571</v>
      </c>
      <c r="C75" s="19" t="s">
        <v>572</v>
      </c>
      <c r="D75" s="19" t="s">
        <v>303</v>
      </c>
      <c r="E75" s="76"/>
      <c r="F75" s="76"/>
      <c r="G75" s="21"/>
      <c r="H75" s="21"/>
      <c r="I75" s="20">
        <v>1</v>
      </c>
      <c r="J75" s="20"/>
      <c r="K75" s="20"/>
      <c r="L75" s="20"/>
      <c r="M75" s="21"/>
      <c r="N75" s="21"/>
      <c r="O75" s="2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76"/>
      <c r="AW75" s="76"/>
      <c r="AX75" s="76"/>
      <c r="AY75" s="76"/>
      <c r="AZ75" s="76"/>
      <c r="BA75" s="17">
        <v>1</v>
      </c>
      <c r="BB75" s="10"/>
      <c r="BC75" s="17" t="e">
        <f>BA75-#REF!</f>
        <v>#REF!</v>
      </c>
      <c r="BD75" s="10"/>
    </row>
    <row r="76" spans="1:56" ht="21.95" customHeight="1" x14ac:dyDescent="0.55000000000000004">
      <c r="A76" s="18">
        <v>64</v>
      </c>
      <c r="B76" s="18" t="s">
        <v>429</v>
      </c>
      <c r="C76" s="19" t="s">
        <v>430</v>
      </c>
      <c r="D76" s="19" t="s">
        <v>303</v>
      </c>
      <c r="E76" s="76"/>
      <c r="F76" s="76"/>
      <c r="G76" s="21"/>
      <c r="H76" s="21"/>
      <c r="I76" s="20"/>
      <c r="J76" s="20"/>
      <c r="K76" s="20"/>
      <c r="L76" s="20"/>
      <c r="M76" s="21"/>
      <c r="N76" s="21"/>
      <c r="O76" s="2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76"/>
      <c r="AW76" s="76"/>
      <c r="AX76" s="76"/>
      <c r="AY76" s="76"/>
      <c r="AZ76" s="76"/>
      <c r="BA76" s="17">
        <v>0</v>
      </c>
      <c r="BB76" s="10"/>
      <c r="BC76" s="17" t="e">
        <f>BA76-#REF!</f>
        <v>#REF!</v>
      </c>
      <c r="BD76" s="10"/>
    </row>
    <row r="77" spans="1:56" ht="21.95" customHeight="1" x14ac:dyDescent="0.55000000000000004">
      <c r="A77" s="18">
        <v>65</v>
      </c>
      <c r="B77" s="18" t="s">
        <v>431</v>
      </c>
      <c r="C77" s="19" t="s">
        <v>432</v>
      </c>
      <c r="D77" s="19" t="s">
        <v>303</v>
      </c>
      <c r="E77" s="76"/>
      <c r="F77" s="76"/>
      <c r="G77" s="21"/>
      <c r="H77" s="21"/>
      <c r="I77" s="20"/>
      <c r="J77" s="20"/>
      <c r="K77" s="20"/>
      <c r="L77" s="20"/>
      <c r="M77" s="21"/>
      <c r="N77" s="21"/>
      <c r="O77" s="2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76"/>
      <c r="AW77" s="76"/>
      <c r="AX77" s="76"/>
      <c r="AY77" s="76"/>
      <c r="AZ77" s="76"/>
      <c r="BA77" s="17">
        <v>0</v>
      </c>
      <c r="BB77" s="10"/>
      <c r="BC77" s="17" t="e">
        <f>BA77-#REF!</f>
        <v>#REF!</v>
      </c>
      <c r="BD77" s="10"/>
    </row>
    <row r="78" spans="1:56" ht="21.95" customHeight="1" x14ac:dyDescent="0.55000000000000004">
      <c r="A78" s="18">
        <v>66</v>
      </c>
      <c r="B78" s="18" t="s">
        <v>434</v>
      </c>
      <c r="C78" s="19" t="s">
        <v>435</v>
      </c>
      <c r="D78" s="19" t="s">
        <v>303</v>
      </c>
      <c r="E78" s="76"/>
      <c r="F78" s="76"/>
      <c r="G78" s="21"/>
      <c r="H78" s="21"/>
      <c r="I78" s="20"/>
      <c r="J78" s="20"/>
      <c r="K78" s="20"/>
      <c r="L78" s="20"/>
      <c r="M78" s="21"/>
      <c r="N78" s="21"/>
      <c r="O78" s="2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76"/>
      <c r="AW78" s="76"/>
      <c r="AX78" s="76"/>
      <c r="AY78" s="76"/>
      <c r="AZ78" s="76"/>
      <c r="BA78" s="17">
        <v>0</v>
      </c>
      <c r="BB78" s="10"/>
      <c r="BC78" s="17" t="e">
        <f>BA78-#REF!</f>
        <v>#REF!</v>
      </c>
      <c r="BD78" s="10"/>
    </row>
    <row r="79" spans="1:56" ht="21.95" customHeight="1" x14ac:dyDescent="0.55000000000000004">
      <c r="A79" s="18">
        <v>67</v>
      </c>
      <c r="B79" s="18" t="s">
        <v>436</v>
      </c>
      <c r="C79" s="19" t="s">
        <v>437</v>
      </c>
      <c r="D79" s="19" t="s">
        <v>303</v>
      </c>
      <c r="E79" s="76"/>
      <c r="F79" s="76"/>
      <c r="G79" s="21"/>
      <c r="H79" s="21"/>
      <c r="I79" s="20"/>
      <c r="J79" s="20"/>
      <c r="K79" s="20"/>
      <c r="L79" s="20"/>
      <c r="M79" s="21"/>
      <c r="N79" s="21"/>
      <c r="O79" s="21">
        <v>1</v>
      </c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76"/>
      <c r="AW79" s="76"/>
      <c r="AX79" s="76"/>
      <c r="AY79" s="76"/>
      <c r="AZ79" s="76"/>
      <c r="BA79" s="17">
        <v>1</v>
      </c>
      <c r="BB79" s="10"/>
      <c r="BC79" s="17" t="e">
        <f>BA79-#REF!</f>
        <v>#REF!</v>
      </c>
      <c r="BD79" s="10"/>
    </row>
    <row r="80" spans="1:56" ht="21.95" customHeight="1" x14ac:dyDescent="0.55000000000000004">
      <c r="A80" s="18">
        <v>68</v>
      </c>
      <c r="B80" s="18" t="s">
        <v>438</v>
      </c>
      <c r="C80" s="19" t="s">
        <v>439</v>
      </c>
      <c r="D80" s="19" t="s">
        <v>303</v>
      </c>
      <c r="E80" s="76"/>
      <c r="F80" s="76"/>
      <c r="G80" s="21">
        <v>1</v>
      </c>
      <c r="H80" s="21"/>
      <c r="I80" s="20"/>
      <c r="J80" s="20"/>
      <c r="K80" s="20"/>
      <c r="L80" s="20"/>
      <c r="M80" s="21"/>
      <c r="N80" s="21"/>
      <c r="O80" s="2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76"/>
      <c r="AW80" s="76"/>
      <c r="AX80" s="76"/>
      <c r="AY80" s="76"/>
      <c r="AZ80" s="76"/>
      <c r="BA80" s="17">
        <v>1</v>
      </c>
      <c r="BB80" s="10"/>
      <c r="BC80" s="17" t="e">
        <f>BA80-#REF!</f>
        <v>#REF!</v>
      </c>
      <c r="BD80" s="10"/>
    </row>
    <row r="81" spans="1:56" ht="21.95" customHeight="1" x14ac:dyDescent="0.55000000000000004">
      <c r="A81" s="18">
        <v>69</v>
      </c>
      <c r="B81" s="18" t="s">
        <v>441</v>
      </c>
      <c r="C81" s="19" t="s">
        <v>442</v>
      </c>
      <c r="D81" s="19" t="s">
        <v>303</v>
      </c>
      <c r="E81" s="76"/>
      <c r="F81" s="76"/>
      <c r="G81" s="21"/>
      <c r="H81" s="21"/>
      <c r="I81" s="20"/>
      <c r="J81" s="20"/>
      <c r="K81" s="20"/>
      <c r="L81" s="20"/>
      <c r="M81" s="21"/>
      <c r="N81" s="21"/>
      <c r="O81" s="2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76"/>
      <c r="AW81" s="76"/>
      <c r="AX81" s="76"/>
      <c r="AY81" s="76"/>
      <c r="AZ81" s="76"/>
      <c r="BA81" s="17">
        <v>0</v>
      </c>
      <c r="BB81" s="10"/>
      <c r="BC81" s="17" t="e">
        <f>BA81-#REF!</f>
        <v>#REF!</v>
      </c>
      <c r="BD81" s="10"/>
    </row>
    <row r="82" spans="1:56" ht="21.95" customHeight="1" x14ac:dyDescent="0.55000000000000004">
      <c r="A82" s="18">
        <v>70</v>
      </c>
      <c r="B82" s="18" t="s">
        <v>573</v>
      </c>
      <c r="C82" s="19" t="s">
        <v>574</v>
      </c>
      <c r="D82" s="19" t="s">
        <v>303</v>
      </c>
      <c r="E82" s="76"/>
      <c r="F82" s="76"/>
      <c r="G82" s="21"/>
      <c r="H82" s="21"/>
      <c r="I82" s="20">
        <v>1</v>
      </c>
      <c r="J82" s="20"/>
      <c r="K82" s="20"/>
      <c r="L82" s="20"/>
      <c r="M82" s="21"/>
      <c r="N82" s="21"/>
      <c r="O82" s="2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76"/>
      <c r="AW82" s="76"/>
      <c r="AX82" s="76"/>
      <c r="AY82" s="76"/>
      <c r="AZ82" s="76"/>
      <c r="BA82" s="17">
        <v>1</v>
      </c>
      <c r="BB82" s="10"/>
      <c r="BC82" s="17" t="e">
        <f>BA82-#REF!</f>
        <v>#REF!</v>
      </c>
      <c r="BD82" s="10"/>
    </row>
    <row r="83" spans="1:56" ht="21.95" customHeight="1" x14ac:dyDescent="0.55000000000000004">
      <c r="A83" s="18">
        <v>71</v>
      </c>
      <c r="B83" s="18" t="s">
        <v>443</v>
      </c>
      <c r="C83" s="19" t="s">
        <v>444</v>
      </c>
      <c r="D83" s="19" t="s">
        <v>303</v>
      </c>
      <c r="E83" s="76"/>
      <c r="F83" s="76"/>
      <c r="G83" s="21"/>
      <c r="H83" s="21"/>
      <c r="I83" s="20">
        <v>1</v>
      </c>
      <c r="J83" s="20"/>
      <c r="K83" s="20"/>
      <c r="L83" s="20"/>
      <c r="M83" s="21"/>
      <c r="N83" s="21"/>
      <c r="O83" s="2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76"/>
      <c r="AW83" s="76"/>
      <c r="AX83" s="76"/>
      <c r="AY83" s="76"/>
      <c r="AZ83" s="76"/>
      <c r="BA83" s="17">
        <v>1</v>
      </c>
      <c r="BB83" s="10"/>
      <c r="BC83" s="17" t="e">
        <f>BA83-#REF!</f>
        <v>#REF!</v>
      </c>
      <c r="BD83" s="10"/>
    </row>
    <row r="84" spans="1:56" ht="21.95" customHeight="1" x14ac:dyDescent="0.55000000000000004">
      <c r="A84" s="18">
        <v>72</v>
      </c>
      <c r="B84" s="18" t="s">
        <v>575</v>
      </c>
      <c r="C84" s="19" t="s">
        <v>593</v>
      </c>
      <c r="D84" s="19" t="s">
        <v>303</v>
      </c>
      <c r="E84" s="76"/>
      <c r="F84" s="76"/>
      <c r="G84" s="21"/>
      <c r="H84" s="21"/>
      <c r="I84" s="20"/>
      <c r="J84" s="20"/>
      <c r="K84" s="20"/>
      <c r="L84" s="20"/>
      <c r="M84" s="21"/>
      <c r="N84" s="21"/>
      <c r="O84" s="2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76"/>
      <c r="AW84" s="76"/>
      <c r="AX84" s="76"/>
      <c r="AY84" s="76"/>
      <c r="AZ84" s="76"/>
      <c r="BA84" s="17">
        <v>0</v>
      </c>
      <c r="BB84" s="10"/>
      <c r="BC84" s="17" t="e">
        <f>BA84-#REF!</f>
        <v>#REF!</v>
      </c>
      <c r="BD84" s="10"/>
    </row>
    <row r="85" spans="1:56" ht="21.95" customHeight="1" x14ac:dyDescent="0.55000000000000004">
      <c r="A85" s="18">
        <v>73</v>
      </c>
      <c r="B85" s="18" t="s">
        <v>576</v>
      </c>
      <c r="C85" s="19" t="s">
        <v>594</v>
      </c>
      <c r="D85" s="19" t="s">
        <v>303</v>
      </c>
      <c r="E85" s="76"/>
      <c r="F85" s="76"/>
      <c r="G85" s="21"/>
      <c r="H85" s="21"/>
      <c r="I85" s="20"/>
      <c r="J85" s="20"/>
      <c r="K85" s="20"/>
      <c r="L85" s="20"/>
      <c r="M85" s="21"/>
      <c r="N85" s="21"/>
      <c r="O85" s="2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76"/>
      <c r="AW85" s="76"/>
      <c r="AX85" s="76"/>
      <c r="AY85" s="76"/>
      <c r="AZ85" s="76"/>
      <c r="BA85" s="17">
        <v>0</v>
      </c>
      <c r="BB85" s="10"/>
      <c r="BC85" s="17" t="e">
        <f>BA85-#REF!</f>
        <v>#REF!</v>
      </c>
      <c r="BD85" s="10"/>
    </row>
    <row r="86" spans="1:56" ht="21.95" customHeight="1" x14ac:dyDescent="0.55000000000000004">
      <c r="A86" s="18">
        <v>74</v>
      </c>
      <c r="B86" s="18" t="s">
        <v>446</v>
      </c>
      <c r="C86" s="19" t="s">
        <v>447</v>
      </c>
      <c r="D86" s="19" t="s">
        <v>303</v>
      </c>
      <c r="E86" s="76"/>
      <c r="F86" s="76"/>
      <c r="G86" s="21"/>
      <c r="H86" s="21"/>
      <c r="I86" s="20"/>
      <c r="J86" s="20"/>
      <c r="K86" s="20"/>
      <c r="L86" s="20"/>
      <c r="M86" s="21"/>
      <c r="N86" s="21"/>
      <c r="O86" s="2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76"/>
      <c r="AW86" s="76"/>
      <c r="AX86" s="76"/>
      <c r="AY86" s="76"/>
      <c r="AZ86" s="76"/>
      <c r="BA86" s="17">
        <v>0</v>
      </c>
      <c r="BB86" s="10"/>
      <c r="BC86" s="17" t="e">
        <f>BA86-#REF!</f>
        <v>#REF!</v>
      </c>
      <c r="BD86" s="10"/>
    </row>
    <row r="87" spans="1:56" ht="21.95" customHeight="1" x14ac:dyDescent="0.55000000000000004">
      <c r="A87" s="18">
        <v>75</v>
      </c>
      <c r="B87" s="18" t="s">
        <v>577</v>
      </c>
      <c r="C87" s="19" t="s">
        <v>578</v>
      </c>
      <c r="D87" s="19" t="s">
        <v>303</v>
      </c>
      <c r="E87" s="76"/>
      <c r="F87" s="76"/>
      <c r="G87" s="21"/>
      <c r="H87" s="21"/>
      <c r="I87" s="20"/>
      <c r="J87" s="20">
        <v>2</v>
      </c>
      <c r="K87" s="20"/>
      <c r="L87" s="20"/>
      <c r="M87" s="21"/>
      <c r="N87" s="21"/>
      <c r="O87" s="2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76"/>
      <c r="AW87" s="76"/>
      <c r="AX87" s="76"/>
      <c r="AY87" s="76"/>
      <c r="AZ87" s="76"/>
      <c r="BA87" s="17">
        <v>2</v>
      </c>
      <c r="BB87" s="10"/>
      <c r="BC87" s="17" t="e">
        <f>BA87-#REF!</f>
        <v>#REF!</v>
      </c>
      <c r="BD87" s="10"/>
    </row>
    <row r="88" spans="1:56" ht="21.95" customHeight="1" x14ac:dyDescent="0.55000000000000004">
      <c r="A88" s="18">
        <v>76</v>
      </c>
      <c r="B88" s="18" t="s">
        <v>579</v>
      </c>
      <c r="C88" s="19" t="s">
        <v>591</v>
      </c>
      <c r="D88" s="19" t="s">
        <v>303</v>
      </c>
      <c r="E88" s="76"/>
      <c r="F88" s="76"/>
      <c r="G88" s="21"/>
      <c r="H88" s="21"/>
      <c r="I88" s="20"/>
      <c r="J88" s="20"/>
      <c r="K88" s="20"/>
      <c r="L88" s="20"/>
      <c r="M88" s="21"/>
      <c r="N88" s="21"/>
      <c r="O88" s="2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76"/>
      <c r="AW88" s="76"/>
      <c r="AX88" s="76"/>
      <c r="AY88" s="76"/>
      <c r="AZ88" s="76"/>
      <c r="BA88" s="17">
        <v>0</v>
      </c>
      <c r="BB88" s="10"/>
      <c r="BC88" s="17" t="e">
        <f>BA88-#REF!</f>
        <v>#REF!</v>
      </c>
      <c r="BD88" s="10"/>
    </row>
    <row r="89" spans="1:56" ht="21.95" customHeight="1" x14ac:dyDescent="0.55000000000000004">
      <c r="A89" s="18">
        <v>77</v>
      </c>
      <c r="B89" s="18" t="s">
        <v>592</v>
      </c>
      <c r="C89" s="19" t="s">
        <v>580</v>
      </c>
      <c r="D89" s="19" t="s">
        <v>303</v>
      </c>
      <c r="E89" s="76"/>
      <c r="F89" s="76"/>
      <c r="G89" s="21"/>
      <c r="H89" s="21"/>
      <c r="I89" s="20"/>
      <c r="J89" s="20"/>
      <c r="K89" s="20"/>
      <c r="L89" s="20"/>
      <c r="M89" s="21"/>
      <c r="N89" s="21"/>
      <c r="O89" s="2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76"/>
      <c r="AW89" s="76"/>
      <c r="AX89" s="76"/>
      <c r="AY89" s="76"/>
      <c r="AZ89" s="76"/>
      <c r="BA89" s="17">
        <v>0</v>
      </c>
      <c r="BB89" s="10"/>
      <c r="BC89" s="17" t="e">
        <f>BA89-#REF!</f>
        <v>#REF!</v>
      </c>
      <c r="BD89" s="10"/>
    </row>
    <row r="90" spans="1:56" ht="21.95" customHeight="1" x14ac:dyDescent="0.55000000000000004">
      <c r="A90" s="18">
        <v>78</v>
      </c>
      <c r="B90" s="18" t="s">
        <v>448</v>
      </c>
      <c r="C90" s="19" t="s">
        <v>449</v>
      </c>
      <c r="D90" s="19" t="s">
        <v>303</v>
      </c>
      <c r="E90" s="76"/>
      <c r="F90" s="76"/>
      <c r="G90" s="21"/>
      <c r="H90" s="21"/>
      <c r="I90" s="20"/>
      <c r="J90" s="20"/>
      <c r="K90" s="20"/>
      <c r="L90" s="20"/>
      <c r="M90" s="21"/>
      <c r="N90" s="21"/>
      <c r="O90" s="2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76"/>
      <c r="AW90" s="76"/>
      <c r="AX90" s="76"/>
      <c r="AY90" s="76"/>
      <c r="AZ90" s="76"/>
      <c r="BA90" s="17">
        <v>0</v>
      </c>
      <c r="BB90" s="10"/>
      <c r="BC90" s="17" t="e">
        <f>BA90-#REF!</f>
        <v>#REF!</v>
      </c>
      <c r="BD90" s="10"/>
    </row>
    <row r="91" spans="1:56" ht="21.95" customHeight="1" x14ac:dyDescent="0.55000000000000004">
      <c r="A91" s="18">
        <v>79</v>
      </c>
      <c r="B91" s="18" t="s">
        <v>451</v>
      </c>
      <c r="C91" s="19" t="s">
        <v>452</v>
      </c>
      <c r="D91" s="19" t="s">
        <v>303</v>
      </c>
      <c r="E91" s="76"/>
      <c r="F91" s="76"/>
      <c r="G91" s="21"/>
      <c r="H91" s="21"/>
      <c r="I91" s="20"/>
      <c r="J91" s="20"/>
      <c r="K91" s="20"/>
      <c r="L91" s="20"/>
      <c r="M91" s="21"/>
      <c r="N91" s="21"/>
      <c r="O91" s="2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76"/>
      <c r="AW91" s="76"/>
      <c r="AX91" s="76"/>
      <c r="AY91" s="76"/>
      <c r="AZ91" s="76"/>
      <c r="BA91" s="17">
        <v>0</v>
      </c>
      <c r="BB91" s="10"/>
      <c r="BC91" s="17" t="e">
        <f>BA91-#REF!</f>
        <v>#REF!</v>
      </c>
      <c r="BD91" s="10"/>
    </row>
    <row r="92" spans="1:56" ht="21.95" customHeight="1" x14ac:dyDescent="0.55000000000000004">
      <c r="A92" s="18">
        <v>80</v>
      </c>
      <c r="B92" s="18" t="s">
        <v>454</v>
      </c>
      <c r="C92" s="19" t="s">
        <v>455</v>
      </c>
      <c r="D92" s="19" t="s">
        <v>303</v>
      </c>
      <c r="E92" s="76"/>
      <c r="F92" s="76"/>
      <c r="G92" s="21"/>
      <c r="H92" s="21"/>
      <c r="I92" s="20"/>
      <c r="J92" s="20"/>
      <c r="K92" s="20"/>
      <c r="L92" s="20"/>
      <c r="M92" s="21"/>
      <c r="N92" s="21"/>
      <c r="O92" s="2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76"/>
      <c r="AW92" s="76"/>
      <c r="AX92" s="76"/>
      <c r="AY92" s="76"/>
      <c r="AZ92" s="76"/>
      <c r="BA92" s="17">
        <v>0</v>
      </c>
      <c r="BB92" s="10"/>
      <c r="BC92" s="17" t="e">
        <f>BA92-#REF!</f>
        <v>#REF!</v>
      </c>
      <c r="BD92" s="10"/>
    </row>
    <row r="93" spans="1:56" ht="21.95" customHeight="1" x14ac:dyDescent="0.55000000000000004">
      <c r="A93" s="18">
        <v>81</v>
      </c>
      <c r="B93" s="18" t="s">
        <v>581</v>
      </c>
      <c r="C93" s="19" t="s">
        <v>582</v>
      </c>
      <c r="D93" s="19" t="s">
        <v>303</v>
      </c>
      <c r="E93" s="76"/>
      <c r="F93" s="76"/>
      <c r="G93" s="21"/>
      <c r="H93" s="21"/>
      <c r="I93" s="20"/>
      <c r="J93" s="20"/>
      <c r="K93" s="20"/>
      <c r="L93" s="20"/>
      <c r="M93" s="21"/>
      <c r="N93" s="21"/>
      <c r="O93" s="2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76"/>
      <c r="AW93" s="76"/>
      <c r="AX93" s="76"/>
      <c r="AY93" s="76"/>
      <c r="AZ93" s="76"/>
      <c r="BA93" s="17">
        <v>0</v>
      </c>
      <c r="BB93" s="10"/>
      <c r="BC93" s="17" t="e">
        <f>BA93-#REF!</f>
        <v>#REF!</v>
      </c>
      <c r="BD93" s="10"/>
    </row>
    <row r="94" spans="1:56" ht="21.95" customHeight="1" x14ac:dyDescent="0.55000000000000004">
      <c r="A94" s="18">
        <v>82</v>
      </c>
      <c r="B94" s="18" t="s">
        <v>456</v>
      </c>
      <c r="C94" s="19" t="s">
        <v>457</v>
      </c>
      <c r="D94" s="19" t="s">
        <v>303</v>
      </c>
      <c r="E94" s="76"/>
      <c r="F94" s="76"/>
      <c r="G94" s="21"/>
      <c r="H94" s="21"/>
      <c r="I94" s="20">
        <v>1</v>
      </c>
      <c r="J94" s="20"/>
      <c r="K94" s="20"/>
      <c r="L94" s="20"/>
      <c r="M94" s="21"/>
      <c r="N94" s="21"/>
      <c r="O94" s="2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76"/>
      <c r="AW94" s="76"/>
      <c r="AX94" s="76"/>
      <c r="AY94" s="76"/>
      <c r="AZ94" s="76"/>
      <c r="BA94" s="17">
        <v>1</v>
      </c>
      <c r="BB94" s="10"/>
      <c r="BC94" s="17" t="e">
        <f>BA94-#REF!</f>
        <v>#REF!</v>
      </c>
      <c r="BD94" s="10"/>
    </row>
    <row r="95" spans="1:56" ht="21.95" customHeight="1" x14ac:dyDescent="0.55000000000000004">
      <c r="A95" s="18">
        <v>83</v>
      </c>
      <c r="B95" s="18" t="s">
        <v>459</v>
      </c>
      <c r="C95" s="19" t="s">
        <v>460</v>
      </c>
      <c r="D95" s="19" t="s">
        <v>303</v>
      </c>
      <c r="E95" s="76"/>
      <c r="F95" s="76"/>
      <c r="G95" s="21"/>
      <c r="H95" s="21"/>
      <c r="I95" s="20"/>
      <c r="J95" s="20"/>
      <c r="K95" s="20"/>
      <c r="L95" s="20"/>
      <c r="M95" s="21"/>
      <c r="N95" s="21"/>
      <c r="O95" s="2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76"/>
      <c r="AW95" s="76"/>
      <c r="AX95" s="76"/>
      <c r="AY95" s="76"/>
      <c r="AZ95" s="76"/>
      <c r="BA95" s="17">
        <v>0</v>
      </c>
      <c r="BB95" s="10"/>
      <c r="BC95" s="17" t="e">
        <f>BA95-#REF!</f>
        <v>#REF!</v>
      </c>
      <c r="BD95" s="10"/>
    </row>
    <row r="96" spans="1:56" ht="21.95" customHeight="1" x14ac:dyDescent="0.55000000000000004">
      <c r="A96" s="18">
        <v>84</v>
      </c>
      <c r="B96" s="18" t="s">
        <v>463</v>
      </c>
      <c r="C96" s="19" t="s">
        <v>464</v>
      </c>
      <c r="D96" s="19" t="s">
        <v>303</v>
      </c>
      <c r="E96" s="76"/>
      <c r="F96" s="76"/>
      <c r="G96" s="21"/>
      <c r="H96" s="21"/>
      <c r="I96" s="20"/>
      <c r="J96" s="20"/>
      <c r="K96" s="20"/>
      <c r="L96" s="20"/>
      <c r="M96" s="21"/>
      <c r="N96" s="21"/>
      <c r="O96" s="2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76"/>
      <c r="AW96" s="76"/>
      <c r="AX96" s="76"/>
      <c r="AY96" s="76"/>
      <c r="AZ96" s="76"/>
      <c r="BA96" s="17">
        <v>0</v>
      </c>
      <c r="BB96" s="10"/>
      <c r="BC96" s="17" t="e">
        <f>BA96-#REF!</f>
        <v>#REF!</v>
      </c>
      <c r="BD96" s="10"/>
    </row>
    <row r="97" spans="1:56" ht="21.95" customHeight="1" x14ac:dyDescent="0.55000000000000004">
      <c r="A97" s="18">
        <v>85</v>
      </c>
      <c r="B97" s="18" t="s">
        <v>465</v>
      </c>
      <c r="C97" s="19" t="s">
        <v>466</v>
      </c>
      <c r="D97" s="19" t="s">
        <v>303</v>
      </c>
      <c r="E97" s="76"/>
      <c r="F97" s="76"/>
      <c r="G97" s="21"/>
      <c r="H97" s="21"/>
      <c r="I97" s="20"/>
      <c r="J97" s="20"/>
      <c r="K97" s="20"/>
      <c r="L97" s="20"/>
      <c r="M97" s="21"/>
      <c r="N97" s="21"/>
      <c r="O97" s="2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1">
        <v>1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76"/>
      <c r="AW97" s="76"/>
      <c r="AX97" s="76"/>
      <c r="AY97" s="76"/>
      <c r="AZ97" s="76"/>
      <c r="BA97" s="17">
        <v>1</v>
      </c>
      <c r="BB97" s="10"/>
      <c r="BC97" s="17" t="e">
        <f>BA97-#REF!</f>
        <v>#REF!</v>
      </c>
      <c r="BD97" s="10"/>
    </row>
    <row r="98" spans="1:56" ht="21.95" customHeight="1" x14ac:dyDescent="0.55000000000000004">
      <c r="A98" s="18">
        <v>86</v>
      </c>
      <c r="B98" s="18" t="s">
        <v>467</v>
      </c>
      <c r="C98" s="19" t="s">
        <v>468</v>
      </c>
      <c r="D98" s="19" t="s">
        <v>303</v>
      </c>
      <c r="E98" s="76"/>
      <c r="F98" s="76"/>
      <c r="G98" s="21"/>
      <c r="H98" s="21"/>
      <c r="I98" s="20"/>
      <c r="J98" s="20"/>
      <c r="K98" s="20"/>
      <c r="L98" s="20"/>
      <c r="M98" s="21"/>
      <c r="N98" s="21"/>
      <c r="O98" s="2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76"/>
      <c r="AW98" s="76"/>
      <c r="AX98" s="76"/>
      <c r="AY98" s="76"/>
      <c r="AZ98" s="76"/>
      <c r="BA98" s="17">
        <v>0</v>
      </c>
      <c r="BB98" s="10"/>
      <c r="BC98" s="17" t="e">
        <f>BA98-#REF!</f>
        <v>#REF!</v>
      </c>
      <c r="BD98" s="10"/>
    </row>
    <row r="99" spans="1:56" ht="21.95" customHeight="1" x14ac:dyDescent="0.55000000000000004">
      <c r="A99" s="18">
        <v>87</v>
      </c>
      <c r="B99" s="18" t="s">
        <v>469</v>
      </c>
      <c r="C99" s="19" t="s">
        <v>470</v>
      </c>
      <c r="D99" s="19" t="s">
        <v>303</v>
      </c>
      <c r="E99" s="76"/>
      <c r="F99" s="76"/>
      <c r="G99" s="21"/>
      <c r="H99" s="21"/>
      <c r="I99" s="20"/>
      <c r="J99" s="20"/>
      <c r="K99" s="20"/>
      <c r="L99" s="20"/>
      <c r="M99" s="21"/>
      <c r="N99" s="21"/>
      <c r="O99" s="2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76"/>
      <c r="AW99" s="76"/>
      <c r="AX99" s="76"/>
      <c r="AY99" s="76"/>
      <c r="AZ99" s="76"/>
      <c r="BA99" s="17">
        <v>0</v>
      </c>
      <c r="BB99" s="10"/>
      <c r="BC99" s="17" t="e">
        <f>BA99-#REF!</f>
        <v>#REF!</v>
      </c>
      <c r="BD99" s="10"/>
    </row>
    <row r="100" spans="1:56" ht="21.95" customHeight="1" x14ac:dyDescent="0.55000000000000004">
      <c r="A100" s="18">
        <v>88</v>
      </c>
      <c r="B100" s="18" t="s">
        <v>471</v>
      </c>
      <c r="C100" s="19" t="s">
        <v>472</v>
      </c>
      <c r="D100" s="19" t="s">
        <v>303</v>
      </c>
      <c r="E100" s="76"/>
      <c r="F100" s="76"/>
      <c r="G100" s="21"/>
      <c r="H100" s="21"/>
      <c r="I100" s="20"/>
      <c r="J100" s="20"/>
      <c r="K100" s="20"/>
      <c r="L100" s="20"/>
      <c r="M100" s="21"/>
      <c r="N100" s="21"/>
      <c r="O100" s="21">
        <v>1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76"/>
      <c r="AW100" s="76"/>
      <c r="AX100" s="76"/>
      <c r="AY100" s="76"/>
      <c r="AZ100" s="76"/>
      <c r="BA100" s="17">
        <v>1</v>
      </c>
      <c r="BB100" s="10"/>
      <c r="BC100" s="17" t="e">
        <f>BA100-#REF!</f>
        <v>#REF!</v>
      </c>
      <c r="BD100" s="10"/>
    </row>
    <row r="101" spans="1:56" ht="21.95" customHeight="1" x14ac:dyDescent="0.55000000000000004">
      <c r="A101" s="18">
        <v>89</v>
      </c>
      <c r="B101" s="18" t="s">
        <v>474</v>
      </c>
      <c r="C101" s="19" t="s">
        <v>475</v>
      </c>
      <c r="D101" s="19" t="s">
        <v>303</v>
      </c>
      <c r="E101" s="76"/>
      <c r="F101" s="76"/>
      <c r="G101" s="21"/>
      <c r="H101" s="21"/>
      <c r="I101" s="20"/>
      <c r="J101" s="20"/>
      <c r="K101" s="20"/>
      <c r="L101" s="20"/>
      <c r="M101" s="21"/>
      <c r="N101" s="21"/>
      <c r="O101" s="21"/>
      <c r="P101" s="20"/>
      <c r="Q101" s="20">
        <v>1</v>
      </c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76"/>
      <c r="AW101" s="76"/>
      <c r="AX101" s="76"/>
      <c r="AY101" s="76"/>
      <c r="AZ101" s="76"/>
      <c r="BA101" s="17">
        <v>1</v>
      </c>
      <c r="BB101" s="10"/>
      <c r="BC101" s="17" t="e">
        <f>BA101-#REF!</f>
        <v>#REF!</v>
      </c>
      <c r="BD101" s="10"/>
    </row>
    <row r="102" spans="1:56" ht="21.95" customHeight="1" x14ac:dyDescent="0.55000000000000004">
      <c r="A102" s="18">
        <v>90</v>
      </c>
      <c r="B102" s="18" t="s">
        <v>476</v>
      </c>
      <c r="C102" s="19" t="s">
        <v>477</v>
      </c>
      <c r="D102" s="19" t="s">
        <v>303</v>
      </c>
      <c r="E102" s="76"/>
      <c r="F102" s="76"/>
      <c r="G102" s="21"/>
      <c r="H102" s="21"/>
      <c r="I102" s="20"/>
      <c r="J102" s="20"/>
      <c r="K102" s="20"/>
      <c r="L102" s="20"/>
      <c r="M102" s="21"/>
      <c r="N102" s="21"/>
      <c r="O102" s="2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76"/>
      <c r="AW102" s="76"/>
      <c r="AX102" s="76"/>
      <c r="AY102" s="76"/>
      <c r="AZ102" s="76"/>
      <c r="BA102" s="17">
        <v>0</v>
      </c>
      <c r="BB102" s="10"/>
      <c r="BC102" s="17" t="e">
        <f>BA102-#REF!</f>
        <v>#REF!</v>
      </c>
      <c r="BD102" s="10"/>
    </row>
    <row r="103" spans="1:56" ht="21.95" customHeight="1" x14ac:dyDescent="0.55000000000000004">
      <c r="A103" s="18">
        <v>91</v>
      </c>
      <c r="B103" s="18" t="s">
        <v>478</v>
      </c>
      <c r="C103" s="19" t="s">
        <v>479</v>
      </c>
      <c r="D103" s="19" t="s">
        <v>303</v>
      </c>
      <c r="E103" s="76"/>
      <c r="F103" s="76"/>
      <c r="G103" s="21"/>
      <c r="H103" s="21"/>
      <c r="I103" s="20"/>
      <c r="J103" s="20"/>
      <c r="K103" s="20"/>
      <c r="L103" s="20"/>
      <c r="M103" s="21"/>
      <c r="N103" s="21"/>
      <c r="O103" s="2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76"/>
      <c r="AW103" s="76"/>
      <c r="AX103" s="76"/>
      <c r="AY103" s="76"/>
      <c r="AZ103" s="76"/>
      <c r="BA103" s="17">
        <v>0</v>
      </c>
      <c r="BB103" s="10"/>
      <c r="BC103" s="17" t="e">
        <f>BA103-#REF!</f>
        <v>#REF!</v>
      </c>
      <c r="BD103" s="10"/>
    </row>
    <row r="104" spans="1:56" ht="21.95" customHeight="1" x14ac:dyDescent="0.55000000000000004">
      <c r="A104" s="18">
        <v>92</v>
      </c>
      <c r="B104" s="18" t="s">
        <v>480</v>
      </c>
      <c r="C104" s="19" t="s">
        <v>481</v>
      </c>
      <c r="D104" s="19" t="s">
        <v>303</v>
      </c>
      <c r="E104" s="76"/>
      <c r="F104" s="76"/>
      <c r="G104" s="21"/>
      <c r="H104" s="21"/>
      <c r="I104" s="20"/>
      <c r="J104" s="20"/>
      <c r="K104" s="20"/>
      <c r="L104" s="20"/>
      <c r="M104" s="21"/>
      <c r="N104" s="21"/>
      <c r="O104" s="2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76"/>
      <c r="AW104" s="76"/>
      <c r="AX104" s="76"/>
      <c r="AY104" s="76"/>
      <c r="AZ104" s="76"/>
      <c r="BA104" s="17">
        <v>0</v>
      </c>
      <c r="BB104" s="10"/>
      <c r="BC104" s="17" t="e">
        <f>BA104-#REF!</f>
        <v>#REF!</v>
      </c>
      <c r="BD104" s="10"/>
    </row>
    <row r="105" spans="1:56" ht="21.95" customHeight="1" x14ac:dyDescent="0.55000000000000004">
      <c r="A105" s="18">
        <v>93</v>
      </c>
      <c r="B105" s="18" t="s">
        <v>482</v>
      </c>
      <c r="C105" s="19" t="s">
        <v>483</v>
      </c>
      <c r="D105" s="19" t="s">
        <v>303</v>
      </c>
      <c r="E105" s="76"/>
      <c r="F105" s="76"/>
      <c r="G105" s="21"/>
      <c r="H105" s="21"/>
      <c r="I105" s="20"/>
      <c r="J105" s="20">
        <v>1</v>
      </c>
      <c r="K105" s="20"/>
      <c r="L105" s="20"/>
      <c r="M105" s="21"/>
      <c r="N105" s="21"/>
      <c r="O105" s="2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76"/>
      <c r="AW105" s="76"/>
      <c r="AX105" s="76"/>
      <c r="AY105" s="76"/>
      <c r="AZ105" s="76"/>
      <c r="BA105" s="17">
        <v>1</v>
      </c>
      <c r="BB105" s="10"/>
      <c r="BC105" s="17" t="e">
        <f>BA105-#REF!</f>
        <v>#REF!</v>
      </c>
      <c r="BD105" s="10"/>
    </row>
    <row r="106" spans="1:56" ht="21.95" customHeight="1" x14ac:dyDescent="0.55000000000000004">
      <c r="A106" s="18">
        <v>94</v>
      </c>
      <c r="B106" s="18" t="s">
        <v>484</v>
      </c>
      <c r="C106" s="19" t="s">
        <v>485</v>
      </c>
      <c r="D106" s="19" t="s">
        <v>303</v>
      </c>
      <c r="E106" s="76"/>
      <c r="F106" s="76"/>
      <c r="G106" s="21"/>
      <c r="H106" s="21"/>
      <c r="I106" s="20"/>
      <c r="J106" s="20"/>
      <c r="K106" s="20"/>
      <c r="L106" s="20"/>
      <c r="M106" s="21"/>
      <c r="N106" s="21"/>
      <c r="O106" s="2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76"/>
      <c r="AW106" s="76"/>
      <c r="AX106" s="76"/>
      <c r="AY106" s="76"/>
      <c r="AZ106" s="76"/>
      <c r="BA106" s="17">
        <v>0</v>
      </c>
      <c r="BB106" s="10"/>
      <c r="BC106" s="17" t="e">
        <f>BA106-#REF!</f>
        <v>#REF!</v>
      </c>
      <c r="BD106" s="10"/>
    </row>
    <row r="107" spans="1:56" ht="21.95" customHeight="1" x14ac:dyDescent="0.55000000000000004">
      <c r="A107" s="18">
        <v>95</v>
      </c>
      <c r="B107" s="18" t="s">
        <v>486</v>
      </c>
      <c r="C107" s="19" t="s">
        <v>487</v>
      </c>
      <c r="D107" s="19" t="s">
        <v>303</v>
      </c>
      <c r="E107" s="76"/>
      <c r="F107" s="76"/>
      <c r="G107" s="21">
        <v>1</v>
      </c>
      <c r="H107" s="21"/>
      <c r="I107" s="20"/>
      <c r="J107" s="20"/>
      <c r="K107" s="20"/>
      <c r="L107" s="20"/>
      <c r="M107" s="21"/>
      <c r="N107" s="21"/>
      <c r="O107" s="2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76"/>
      <c r="AW107" s="76"/>
      <c r="AX107" s="76"/>
      <c r="AY107" s="76"/>
      <c r="AZ107" s="76"/>
      <c r="BA107" s="17">
        <v>1</v>
      </c>
      <c r="BB107" s="10"/>
      <c r="BC107" s="17" t="e">
        <f>BA107-#REF!</f>
        <v>#REF!</v>
      </c>
      <c r="BD107" s="10"/>
    </row>
    <row r="108" spans="1:56" ht="21.95" customHeight="1" x14ac:dyDescent="0.55000000000000004">
      <c r="A108" s="18">
        <v>96</v>
      </c>
      <c r="B108" s="18" t="s">
        <v>488</v>
      </c>
      <c r="C108" s="19" t="s">
        <v>489</v>
      </c>
      <c r="D108" s="19" t="s">
        <v>303</v>
      </c>
      <c r="E108" s="76">
        <v>1</v>
      </c>
      <c r="F108" s="76"/>
      <c r="G108" s="21"/>
      <c r="H108" s="21"/>
      <c r="I108" s="20"/>
      <c r="J108" s="20"/>
      <c r="K108" s="20"/>
      <c r="L108" s="20"/>
      <c r="M108" s="21"/>
      <c r="N108" s="21"/>
      <c r="O108" s="2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76"/>
      <c r="AW108" s="76"/>
      <c r="AX108" s="76"/>
      <c r="AY108" s="76"/>
      <c r="AZ108" s="76"/>
      <c r="BA108" s="17">
        <v>1</v>
      </c>
      <c r="BB108" s="10"/>
      <c r="BC108" s="17" t="e">
        <f>BA108-#REF!</f>
        <v>#REF!</v>
      </c>
      <c r="BD108" s="10"/>
    </row>
    <row r="109" spans="1:56" ht="21.95" customHeight="1" x14ac:dyDescent="0.55000000000000004">
      <c r="A109" s="18">
        <v>97</v>
      </c>
      <c r="B109" s="18" t="s">
        <v>490</v>
      </c>
      <c r="C109" s="19" t="s">
        <v>491</v>
      </c>
      <c r="D109" s="19" t="s">
        <v>303</v>
      </c>
      <c r="E109" s="76"/>
      <c r="F109" s="76"/>
      <c r="G109" s="21"/>
      <c r="H109" s="21"/>
      <c r="I109" s="20"/>
      <c r="J109" s="20"/>
      <c r="K109" s="20"/>
      <c r="L109" s="20"/>
      <c r="M109" s="21"/>
      <c r="N109" s="21"/>
      <c r="O109" s="2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76"/>
      <c r="AW109" s="76"/>
      <c r="AX109" s="76"/>
      <c r="AY109" s="76"/>
      <c r="AZ109" s="76"/>
      <c r="BA109" s="17">
        <v>0</v>
      </c>
      <c r="BB109" s="10"/>
      <c r="BC109" s="17" t="e">
        <f>BA109-#REF!</f>
        <v>#REF!</v>
      </c>
      <c r="BD109" s="10"/>
    </row>
    <row r="110" spans="1:56" ht="21.95" customHeight="1" x14ac:dyDescent="0.55000000000000004">
      <c r="A110" s="18">
        <v>98</v>
      </c>
      <c r="B110" s="18" t="s">
        <v>583</v>
      </c>
      <c r="C110" s="19" t="s">
        <v>584</v>
      </c>
      <c r="D110" s="19" t="s">
        <v>303</v>
      </c>
      <c r="E110" s="76"/>
      <c r="F110" s="76"/>
      <c r="G110" s="21"/>
      <c r="H110" s="21"/>
      <c r="I110" s="20"/>
      <c r="J110" s="20"/>
      <c r="K110" s="20"/>
      <c r="L110" s="20"/>
      <c r="M110" s="21"/>
      <c r="N110" s="21"/>
      <c r="O110" s="2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76"/>
      <c r="AW110" s="76"/>
      <c r="AX110" s="76"/>
      <c r="AY110" s="76"/>
      <c r="AZ110" s="76"/>
      <c r="BA110" s="17">
        <v>0</v>
      </c>
      <c r="BB110" s="10"/>
      <c r="BC110" s="17" t="e">
        <f>BA110-#REF!</f>
        <v>#REF!</v>
      </c>
      <c r="BD110" s="10"/>
    </row>
    <row r="111" spans="1:56" ht="21.95" customHeight="1" x14ac:dyDescent="0.55000000000000004">
      <c r="A111" s="18">
        <v>99</v>
      </c>
      <c r="B111" s="18" t="s">
        <v>492</v>
      </c>
      <c r="C111" s="19" t="s">
        <v>493</v>
      </c>
      <c r="D111" s="19" t="s">
        <v>303</v>
      </c>
      <c r="E111" s="76"/>
      <c r="F111" s="76"/>
      <c r="G111" s="21"/>
      <c r="H111" s="21"/>
      <c r="I111" s="20"/>
      <c r="J111" s="20"/>
      <c r="K111" s="20"/>
      <c r="L111" s="20"/>
      <c r="M111" s="21"/>
      <c r="N111" s="21"/>
      <c r="O111" s="2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76"/>
      <c r="AW111" s="76"/>
      <c r="AX111" s="76"/>
      <c r="AY111" s="76"/>
      <c r="AZ111" s="76"/>
      <c r="BA111" s="17">
        <v>0</v>
      </c>
      <c r="BB111" s="10"/>
      <c r="BC111" s="17" t="e">
        <f>BA111-#REF!</f>
        <v>#REF!</v>
      </c>
      <c r="BD111" s="10"/>
    </row>
    <row r="112" spans="1:56" ht="21.95" customHeight="1" x14ac:dyDescent="0.55000000000000004">
      <c r="A112" s="18">
        <v>100</v>
      </c>
      <c r="B112" s="18" t="s">
        <v>494</v>
      </c>
      <c r="C112" s="19" t="s">
        <v>495</v>
      </c>
      <c r="D112" s="19" t="s">
        <v>303</v>
      </c>
      <c r="E112" s="76"/>
      <c r="F112" s="76"/>
      <c r="G112" s="21"/>
      <c r="H112" s="21"/>
      <c r="I112" s="20"/>
      <c r="J112" s="20"/>
      <c r="K112" s="20"/>
      <c r="L112" s="20"/>
      <c r="M112" s="21"/>
      <c r="N112" s="21"/>
      <c r="O112" s="2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1">
        <v>1</v>
      </c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76"/>
      <c r="AW112" s="76"/>
      <c r="AX112" s="76"/>
      <c r="AY112" s="76"/>
      <c r="AZ112" s="76"/>
      <c r="BA112" s="17">
        <v>1</v>
      </c>
      <c r="BB112" s="10"/>
      <c r="BC112" s="17" t="e">
        <f>BA112-#REF!</f>
        <v>#REF!</v>
      </c>
      <c r="BD112" s="10"/>
    </row>
    <row r="113" spans="1:56" ht="21.95" customHeight="1" x14ac:dyDescent="0.55000000000000004">
      <c r="A113" s="18">
        <v>101</v>
      </c>
      <c r="B113" s="18" t="s">
        <v>497</v>
      </c>
      <c r="C113" s="19" t="s">
        <v>498</v>
      </c>
      <c r="D113" s="19" t="s">
        <v>303</v>
      </c>
      <c r="E113" s="76"/>
      <c r="F113" s="76"/>
      <c r="G113" s="21"/>
      <c r="H113" s="21"/>
      <c r="I113" s="20"/>
      <c r="J113" s="20">
        <v>1</v>
      </c>
      <c r="K113" s="20"/>
      <c r="L113" s="20"/>
      <c r="M113" s="21"/>
      <c r="N113" s="21"/>
      <c r="O113" s="2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76"/>
      <c r="AW113" s="76"/>
      <c r="AX113" s="76"/>
      <c r="AY113" s="76"/>
      <c r="AZ113" s="76"/>
      <c r="BA113" s="17">
        <v>1</v>
      </c>
      <c r="BB113" s="10"/>
      <c r="BC113" s="17" t="e">
        <f>BA113-#REF!</f>
        <v>#REF!</v>
      </c>
      <c r="BD113" s="10"/>
    </row>
    <row r="114" spans="1:56" ht="21.95" customHeight="1" x14ac:dyDescent="0.55000000000000004">
      <c r="A114" s="18">
        <v>102</v>
      </c>
      <c r="B114" s="18" t="s">
        <v>499</v>
      </c>
      <c r="C114" s="19" t="s">
        <v>500</v>
      </c>
      <c r="D114" s="19" t="s">
        <v>303</v>
      </c>
      <c r="E114" s="76"/>
      <c r="F114" s="76"/>
      <c r="G114" s="21"/>
      <c r="H114" s="21"/>
      <c r="I114" s="20"/>
      <c r="J114" s="20"/>
      <c r="K114" s="20"/>
      <c r="L114" s="20"/>
      <c r="M114" s="21"/>
      <c r="N114" s="21"/>
      <c r="O114" s="2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>
        <v>1</v>
      </c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76"/>
      <c r="AW114" s="76"/>
      <c r="AX114" s="76"/>
      <c r="AY114" s="76"/>
      <c r="AZ114" s="76"/>
      <c r="BA114" s="17">
        <v>1</v>
      </c>
      <c r="BB114" s="10"/>
      <c r="BC114" s="17" t="e">
        <f>BA114-#REF!</f>
        <v>#REF!</v>
      </c>
      <c r="BD114" s="10"/>
    </row>
    <row r="115" spans="1:56" ht="21.95" customHeight="1" x14ac:dyDescent="0.55000000000000004">
      <c r="A115" s="18">
        <v>103</v>
      </c>
      <c r="B115" s="18" t="s">
        <v>501</v>
      </c>
      <c r="C115" s="19" t="s">
        <v>502</v>
      </c>
      <c r="D115" s="19" t="s">
        <v>303</v>
      </c>
      <c r="E115" s="76"/>
      <c r="F115" s="76"/>
      <c r="G115" s="21"/>
      <c r="H115" s="21"/>
      <c r="I115" s="20"/>
      <c r="J115" s="20"/>
      <c r="K115" s="20"/>
      <c r="L115" s="20"/>
      <c r="M115" s="21"/>
      <c r="N115" s="21"/>
      <c r="O115" s="2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76"/>
      <c r="AW115" s="76"/>
      <c r="AX115" s="76"/>
      <c r="AY115" s="76"/>
      <c r="AZ115" s="76"/>
      <c r="BA115" s="17">
        <v>0</v>
      </c>
      <c r="BB115" s="10"/>
      <c r="BC115" s="17" t="e">
        <f>BA115-#REF!</f>
        <v>#REF!</v>
      </c>
      <c r="BD115" s="10"/>
    </row>
    <row r="116" spans="1:56" ht="21.95" customHeight="1" x14ac:dyDescent="0.55000000000000004">
      <c r="A116" s="18">
        <v>104</v>
      </c>
      <c r="B116" s="18" t="s">
        <v>503</v>
      </c>
      <c r="C116" s="19" t="s">
        <v>504</v>
      </c>
      <c r="D116" s="19" t="s">
        <v>303</v>
      </c>
      <c r="E116" s="76"/>
      <c r="F116" s="76"/>
      <c r="G116" s="21"/>
      <c r="H116" s="21"/>
      <c r="I116" s="20"/>
      <c r="J116" s="20"/>
      <c r="K116" s="20"/>
      <c r="L116" s="20"/>
      <c r="M116" s="21"/>
      <c r="N116" s="21"/>
      <c r="O116" s="21">
        <v>2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76"/>
      <c r="AW116" s="76"/>
      <c r="AX116" s="76"/>
      <c r="AY116" s="76"/>
      <c r="AZ116" s="76"/>
      <c r="BA116" s="17">
        <v>2</v>
      </c>
      <c r="BB116" s="10"/>
      <c r="BC116" s="17" t="e">
        <f>BA116-#REF!</f>
        <v>#REF!</v>
      </c>
      <c r="BD116" s="10"/>
    </row>
    <row r="117" spans="1:56" ht="21.95" customHeight="1" x14ac:dyDescent="0.55000000000000004">
      <c r="A117" s="18">
        <v>105</v>
      </c>
      <c r="B117" s="18" t="s">
        <v>507</v>
      </c>
      <c r="C117" s="19" t="s">
        <v>508</v>
      </c>
      <c r="D117" s="19" t="s">
        <v>303</v>
      </c>
      <c r="E117" s="76"/>
      <c r="F117" s="76"/>
      <c r="G117" s="21"/>
      <c r="H117" s="21"/>
      <c r="I117" s="20"/>
      <c r="J117" s="20"/>
      <c r="K117" s="20"/>
      <c r="L117" s="20"/>
      <c r="M117" s="21"/>
      <c r="N117" s="21"/>
      <c r="O117" s="2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1">
        <v>1</v>
      </c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76"/>
      <c r="AW117" s="76"/>
      <c r="AX117" s="76"/>
      <c r="AY117" s="76"/>
      <c r="AZ117" s="76"/>
      <c r="BA117" s="17">
        <v>1</v>
      </c>
      <c r="BB117" s="10"/>
      <c r="BC117" s="17" t="e">
        <f>BA117-#REF!</f>
        <v>#REF!</v>
      </c>
      <c r="BD117" s="10"/>
    </row>
    <row r="118" spans="1:56" ht="21.95" customHeight="1" x14ac:dyDescent="0.55000000000000004">
      <c r="A118" s="18">
        <v>106</v>
      </c>
      <c r="B118" s="18" t="s">
        <v>509</v>
      </c>
      <c r="C118" s="19" t="s">
        <v>510</v>
      </c>
      <c r="D118" s="19" t="s">
        <v>303</v>
      </c>
      <c r="E118" s="76"/>
      <c r="F118" s="76"/>
      <c r="G118" s="21"/>
      <c r="H118" s="21"/>
      <c r="I118" s="20"/>
      <c r="J118" s="20"/>
      <c r="K118" s="20"/>
      <c r="L118" s="20"/>
      <c r="M118" s="21"/>
      <c r="N118" s="21"/>
      <c r="O118" s="2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76"/>
      <c r="AW118" s="76"/>
      <c r="AX118" s="76"/>
      <c r="AY118" s="76"/>
      <c r="AZ118" s="76"/>
      <c r="BA118" s="17">
        <v>0</v>
      </c>
      <c r="BB118" s="10"/>
      <c r="BC118" s="17" t="e">
        <f>BA118-#REF!</f>
        <v>#REF!</v>
      </c>
      <c r="BD118" s="10"/>
    </row>
    <row r="119" spans="1:56" ht="21.95" customHeight="1" x14ac:dyDescent="0.55000000000000004">
      <c r="A119" s="18">
        <v>107</v>
      </c>
      <c r="B119" s="18" t="s">
        <v>512</v>
      </c>
      <c r="C119" s="19" t="s">
        <v>513</v>
      </c>
      <c r="D119" s="19" t="s">
        <v>303</v>
      </c>
      <c r="E119" s="76"/>
      <c r="F119" s="76"/>
      <c r="G119" s="21"/>
      <c r="H119" s="21"/>
      <c r="I119" s="20"/>
      <c r="J119" s="20"/>
      <c r="K119" s="20"/>
      <c r="L119" s="20"/>
      <c r="M119" s="21"/>
      <c r="N119" s="21"/>
      <c r="O119" s="2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76"/>
      <c r="AW119" s="76"/>
      <c r="AX119" s="76"/>
      <c r="AY119" s="76"/>
      <c r="AZ119" s="76"/>
      <c r="BA119" s="17">
        <v>0</v>
      </c>
      <c r="BB119" s="10"/>
      <c r="BC119" s="17" t="e">
        <f>BA119-#REF!</f>
        <v>#REF!</v>
      </c>
      <c r="BD119" s="10"/>
    </row>
    <row r="120" spans="1:56" ht="21.95" customHeight="1" x14ac:dyDescent="0.55000000000000004">
      <c r="A120" s="18">
        <v>108</v>
      </c>
      <c r="B120" s="18" t="s">
        <v>514</v>
      </c>
      <c r="C120" s="19" t="s">
        <v>515</v>
      </c>
      <c r="D120" s="19" t="s">
        <v>303</v>
      </c>
      <c r="E120" s="76"/>
      <c r="F120" s="76"/>
      <c r="G120" s="21"/>
      <c r="H120" s="21"/>
      <c r="I120" s="20"/>
      <c r="J120" s="20"/>
      <c r="K120" s="20"/>
      <c r="L120" s="20"/>
      <c r="M120" s="21"/>
      <c r="N120" s="21"/>
      <c r="O120" s="2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76"/>
      <c r="AW120" s="76"/>
      <c r="AX120" s="76"/>
      <c r="AY120" s="76"/>
      <c r="AZ120" s="76"/>
      <c r="BA120" s="17">
        <v>0</v>
      </c>
      <c r="BB120" s="10"/>
      <c r="BC120" s="17" t="e">
        <f>BA120-#REF!</f>
        <v>#REF!</v>
      </c>
      <c r="BD120" s="10"/>
    </row>
    <row r="121" spans="1:56" ht="21.95" customHeight="1" x14ac:dyDescent="0.55000000000000004">
      <c r="A121" s="18">
        <v>109</v>
      </c>
      <c r="B121" s="18" t="s">
        <v>585</v>
      </c>
      <c r="C121" s="19" t="s">
        <v>491</v>
      </c>
      <c r="D121" s="19" t="s">
        <v>303</v>
      </c>
      <c r="E121" s="76"/>
      <c r="F121" s="76"/>
      <c r="G121" s="21"/>
      <c r="H121" s="21"/>
      <c r="I121" s="20"/>
      <c r="J121" s="20"/>
      <c r="K121" s="20"/>
      <c r="L121" s="20"/>
      <c r="M121" s="21"/>
      <c r="N121" s="21"/>
      <c r="O121" s="2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76"/>
      <c r="AW121" s="76"/>
      <c r="AX121" s="76"/>
      <c r="AY121" s="76"/>
      <c r="AZ121" s="76"/>
      <c r="BA121" s="17">
        <v>0</v>
      </c>
      <c r="BB121" s="10"/>
      <c r="BC121" s="17" t="e">
        <f>BA121-#REF!</f>
        <v>#REF!</v>
      </c>
      <c r="BD121" s="10"/>
    </row>
    <row r="122" spans="1:56" ht="21.95" customHeight="1" x14ac:dyDescent="0.55000000000000004">
      <c r="A122" s="18">
        <v>110</v>
      </c>
      <c r="B122" s="18" t="s">
        <v>516</v>
      </c>
      <c r="C122" s="19" t="s">
        <v>517</v>
      </c>
      <c r="D122" s="19" t="s">
        <v>303</v>
      </c>
      <c r="E122" s="76"/>
      <c r="F122" s="76"/>
      <c r="G122" s="21"/>
      <c r="H122" s="21"/>
      <c r="I122" s="20"/>
      <c r="J122" s="20"/>
      <c r="K122" s="20"/>
      <c r="L122" s="20"/>
      <c r="M122" s="21"/>
      <c r="N122" s="21"/>
      <c r="O122" s="2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1">
        <v>1</v>
      </c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76"/>
      <c r="AW122" s="76"/>
      <c r="AX122" s="76"/>
      <c r="AY122" s="76"/>
      <c r="AZ122" s="76"/>
      <c r="BA122" s="17">
        <v>1</v>
      </c>
      <c r="BB122" s="10"/>
      <c r="BC122" s="17" t="e">
        <f>BA122-#REF!</f>
        <v>#REF!</v>
      </c>
      <c r="BD122" s="10"/>
    </row>
    <row r="123" spans="1:56" ht="21.95" customHeight="1" x14ac:dyDescent="0.55000000000000004">
      <c r="A123" s="18">
        <v>111</v>
      </c>
      <c r="B123" s="18" t="s">
        <v>518</v>
      </c>
      <c r="C123" s="19" t="s">
        <v>519</v>
      </c>
      <c r="D123" s="19" t="s">
        <v>303</v>
      </c>
      <c r="E123" s="76"/>
      <c r="F123" s="76"/>
      <c r="G123" s="21"/>
      <c r="H123" s="21"/>
      <c r="I123" s="20"/>
      <c r="J123" s="20"/>
      <c r="K123" s="20"/>
      <c r="L123" s="20"/>
      <c r="M123" s="21"/>
      <c r="N123" s="21"/>
      <c r="O123" s="2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76"/>
      <c r="AW123" s="76"/>
      <c r="AX123" s="76"/>
      <c r="AY123" s="76"/>
      <c r="AZ123" s="76"/>
      <c r="BA123" s="17">
        <v>0</v>
      </c>
      <c r="BB123" s="10"/>
      <c r="BC123" s="17" t="e">
        <f>BA123-#REF!</f>
        <v>#REF!</v>
      </c>
      <c r="BD123" s="10"/>
    </row>
    <row r="124" spans="1:56" ht="21.95" customHeight="1" x14ac:dyDescent="0.55000000000000004">
      <c r="A124" s="18">
        <v>112</v>
      </c>
      <c r="B124" s="18" t="s">
        <v>520</v>
      </c>
      <c r="C124" s="19" t="s">
        <v>521</v>
      </c>
      <c r="D124" s="19" t="s">
        <v>303</v>
      </c>
      <c r="E124" s="76"/>
      <c r="F124" s="76"/>
      <c r="G124" s="21"/>
      <c r="H124" s="21"/>
      <c r="I124" s="20"/>
      <c r="J124" s="20"/>
      <c r="K124" s="20"/>
      <c r="L124" s="20"/>
      <c r="M124" s="21"/>
      <c r="N124" s="21"/>
      <c r="O124" s="2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76"/>
      <c r="AW124" s="76"/>
      <c r="AX124" s="76"/>
      <c r="AY124" s="76"/>
      <c r="AZ124" s="76"/>
      <c r="BA124" s="17">
        <v>0</v>
      </c>
      <c r="BB124" s="10"/>
      <c r="BC124" s="17" t="e">
        <f>BA124-#REF!</f>
        <v>#REF!</v>
      </c>
      <c r="BD124" s="10"/>
    </row>
    <row r="125" spans="1:56" ht="21.95" customHeight="1" x14ac:dyDescent="0.55000000000000004">
      <c r="A125" s="18">
        <v>113</v>
      </c>
      <c r="B125" s="18" t="s">
        <v>522</v>
      </c>
      <c r="C125" s="19" t="s">
        <v>523</v>
      </c>
      <c r="D125" s="19" t="s">
        <v>303</v>
      </c>
      <c r="E125" s="76"/>
      <c r="F125" s="76"/>
      <c r="G125" s="21"/>
      <c r="H125" s="21"/>
      <c r="I125" s="20"/>
      <c r="J125" s="20"/>
      <c r="K125" s="20"/>
      <c r="L125" s="20"/>
      <c r="M125" s="21"/>
      <c r="N125" s="21"/>
      <c r="O125" s="21">
        <v>1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76"/>
      <c r="AW125" s="76"/>
      <c r="AX125" s="76"/>
      <c r="AY125" s="76"/>
      <c r="AZ125" s="76"/>
      <c r="BA125" s="17">
        <v>1</v>
      </c>
      <c r="BB125" s="10"/>
      <c r="BC125" s="17" t="e">
        <f>BA125-#REF!</f>
        <v>#REF!</v>
      </c>
      <c r="BD125" s="10"/>
    </row>
    <row r="126" spans="1:56" ht="21.95" customHeight="1" x14ac:dyDescent="0.55000000000000004">
      <c r="A126" s="18">
        <v>114</v>
      </c>
      <c r="B126" s="18" t="s">
        <v>524</v>
      </c>
      <c r="C126" s="19" t="s">
        <v>525</v>
      </c>
      <c r="D126" s="19" t="s">
        <v>303</v>
      </c>
      <c r="E126" s="76"/>
      <c r="F126" s="76"/>
      <c r="G126" s="21">
        <v>2</v>
      </c>
      <c r="H126" s="21"/>
      <c r="I126" s="20"/>
      <c r="J126" s="20"/>
      <c r="K126" s="20"/>
      <c r="L126" s="20"/>
      <c r="M126" s="21"/>
      <c r="N126" s="21"/>
      <c r="O126" s="2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76"/>
      <c r="AW126" s="76"/>
      <c r="AX126" s="76"/>
      <c r="AY126" s="76"/>
      <c r="AZ126" s="76"/>
      <c r="BA126" s="17">
        <v>2</v>
      </c>
      <c r="BB126" s="10"/>
      <c r="BC126" s="17" t="e">
        <f>BA126-#REF!</f>
        <v>#REF!</v>
      </c>
      <c r="BD126" s="10"/>
    </row>
    <row r="127" spans="1:56" ht="21.95" customHeight="1" x14ac:dyDescent="0.55000000000000004">
      <c r="A127" s="18">
        <v>115</v>
      </c>
      <c r="B127" s="18" t="s">
        <v>527</v>
      </c>
      <c r="C127" s="19" t="s">
        <v>528</v>
      </c>
      <c r="D127" s="19" t="s">
        <v>303</v>
      </c>
      <c r="E127" s="76"/>
      <c r="F127" s="76"/>
      <c r="G127" s="21"/>
      <c r="H127" s="21"/>
      <c r="I127" s="20"/>
      <c r="J127" s="20"/>
      <c r="K127" s="20"/>
      <c r="L127" s="20"/>
      <c r="M127" s="21"/>
      <c r="N127" s="21"/>
      <c r="O127" s="21"/>
      <c r="P127" s="20">
        <v>1</v>
      </c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76"/>
      <c r="AW127" s="76"/>
      <c r="AX127" s="76"/>
      <c r="AY127" s="76"/>
      <c r="AZ127" s="76"/>
      <c r="BA127" s="17">
        <v>1</v>
      </c>
      <c r="BB127" s="10"/>
      <c r="BC127" s="17" t="e">
        <f>BA127-#REF!</f>
        <v>#REF!</v>
      </c>
      <c r="BD127" s="10"/>
    </row>
    <row r="128" spans="1:56" ht="21.95" customHeight="1" x14ac:dyDescent="0.55000000000000004">
      <c r="A128" s="18">
        <v>116</v>
      </c>
      <c r="B128" s="18" t="s">
        <v>529</v>
      </c>
      <c r="C128" s="19" t="s">
        <v>530</v>
      </c>
      <c r="D128" s="19" t="s">
        <v>303</v>
      </c>
      <c r="E128" s="76"/>
      <c r="F128" s="76"/>
      <c r="G128" s="21"/>
      <c r="H128" s="21"/>
      <c r="I128" s="20"/>
      <c r="J128" s="20"/>
      <c r="K128" s="20"/>
      <c r="L128" s="20"/>
      <c r="M128" s="21"/>
      <c r="N128" s="21"/>
      <c r="O128" s="2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76"/>
      <c r="AW128" s="76"/>
      <c r="AX128" s="76"/>
      <c r="AY128" s="76"/>
      <c r="AZ128" s="76"/>
      <c r="BA128" s="17">
        <v>0</v>
      </c>
      <c r="BB128" s="10"/>
      <c r="BC128" s="17" t="e">
        <f>BA128-#REF!</f>
        <v>#REF!</v>
      </c>
      <c r="BD128" s="10"/>
    </row>
    <row r="129" spans="1:56" ht="21.95" customHeight="1" x14ac:dyDescent="0.55000000000000004">
      <c r="A129" s="18">
        <v>117</v>
      </c>
      <c r="B129" s="18" t="s">
        <v>533</v>
      </c>
      <c r="C129" s="19" t="s">
        <v>534</v>
      </c>
      <c r="D129" s="19" t="s">
        <v>303</v>
      </c>
      <c r="E129" s="76"/>
      <c r="F129" s="76"/>
      <c r="G129" s="21"/>
      <c r="H129" s="21"/>
      <c r="I129" s="20"/>
      <c r="J129" s="20"/>
      <c r="K129" s="20"/>
      <c r="L129" s="20"/>
      <c r="M129" s="21"/>
      <c r="N129" s="21"/>
      <c r="O129" s="2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76"/>
      <c r="AW129" s="76"/>
      <c r="AX129" s="76"/>
      <c r="AY129" s="76"/>
      <c r="AZ129" s="76"/>
      <c r="BA129" s="17">
        <v>0</v>
      </c>
      <c r="BB129" s="10"/>
      <c r="BC129" s="17" t="e">
        <f>BA129-#REF!</f>
        <v>#REF!</v>
      </c>
      <c r="BD129" s="10"/>
    </row>
    <row r="130" spans="1:56" ht="21.95" customHeight="1" x14ac:dyDescent="0.55000000000000004">
      <c r="A130" s="18">
        <v>118</v>
      </c>
      <c r="B130" s="18">
        <v>90020127</v>
      </c>
      <c r="C130" s="19" t="s">
        <v>535</v>
      </c>
      <c r="D130" s="19" t="s">
        <v>303</v>
      </c>
      <c r="E130" s="76"/>
      <c r="F130" s="76"/>
      <c r="G130" s="21"/>
      <c r="H130" s="21"/>
      <c r="I130" s="20"/>
      <c r="J130" s="20"/>
      <c r="K130" s="20"/>
      <c r="L130" s="20"/>
      <c r="M130" s="21"/>
      <c r="N130" s="21"/>
      <c r="O130" s="2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76"/>
      <c r="AW130" s="76"/>
      <c r="AX130" s="76"/>
      <c r="AY130" s="76"/>
      <c r="AZ130" s="76"/>
      <c r="BA130" s="17">
        <v>0</v>
      </c>
      <c r="BB130" s="10"/>
      <c r="BC130" s="17" t="e">
        <f>BA130-#REF!</f>
        <v>#REF!</v>
      </c>
      <c r="BD130" s="10"/>
    </row>
    <row r="131" spans="1:56" ht="21.95" customHeight="1" x14ac:dyDescent="0.55000000000000004">
      <c r="A131" s="18">
        <v>119</v>
      </c>
      <c r="B131" s="18" t="s">
        <v>586</v>
      </c>
      <c r="C131" s="19" t="s">
        <v>587</v>
      </c>
      <c r="D131" s="19" t="s">
        <v>303</v>
      </c>
      <c r="E131" s="76"/>
      <c r="F131" s="76"/>
      <c r="G131" s="21"/>
      <c r="H131" s="21"/>
      <c r="I131" s="20"/>
      <c r="J131" s="20"/>
      <c r="K131" s="20"/>
      <c r="L131" s="20"/>
      <c r="M131" s="21"/>
      <c r="N131" s="21"/>
      <c r="O131" s="2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76"/>
      <c r="AW131" s="76"/>
      <c r="AX131" s="76"/>
      <c r="AY131" s="76"/>
      <c r="AZ131" s="76"/>
      <c r="BA131" s="17">
        <v>0</v>
      </c>
      <c r="BB131" s="10"/>
      <c r="BC131" s="17" t="e">
        <f>BA131-#REF!</f>
        <v>#REF!</v>
      </c>
      <c r="BD131" s="10"/>
    </row>
    <row r="132" spans="1:56" ht="21.95" customHeight="1" x14ac:dyDescent="0.55000000000000004">
      <c r="A132" s="18">
        <v>120</v>
      </c>
      <c r="B132" s="18" t="s">
        <v>536</v>
      </c>
      <c r="C132" s="19" t="s">
        <v>537</v>
      </c>
      <c r="D132" s="19" t="s">
        <v>303</v>
      </c>
      <c r="E132" s="76"/>
      <c r="F132" s="76"/>
      <c r="G132" s="21"/>
      <c r="H132" s="21"/>
      <c r="I132" s="20"/>
      <c r="J132" s="20"/>
      <c r="K132" s="20"/>
      <c r="L132" s="20"/>
      <c r="M132" s="21"/>
      <c r="N132" s="21"/>
      <c r="O132" s="2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76"/>
      <c r="AW132" s="76"/>
      <c r="AX132" s="76"/>
      <c r="AY132" s="76"/>
      <c r="AZ132" s="76"/>
      <c r="BA132" s="17">
        <v>0</v>
      </c>
      <c r="BB132" s="10"/>
      <c r="BC132" s="17" t="e">
        <f>BA132-#REF!</f>
        <v>#REF!</v>
      </c>
      <c r="BD132" s="10"/>
    </row>
    <row r="133" spans="1:56" ht="21.95" customHeight="1" x14ac:dyDescent="0.55000000000000004">
      <c r="A133" s="18">
        <v>121</v>
      </c>
      <c r="B133" s="18" t="s">
        <v>538</v>
      </c>
      <c r="C133" s="19" t="s">
        <v>539</v>
      </c>
      <c r="D133" s="19" t="s">
        <v>303</v>
      </c>
      <c r="E133" s="76"/>
      <c r="F133" s="76"/>
      <c r="G133" s="21"/>
      <c r="H133" s="21"/>
      <c r="I133" s="20"/>
      <c r="J133" s="20"/>
      <c r="K133" s="20"/>
      <c r="L133" s="20"/>
      <c r="M133" s="21"/>
      <c r="N133" s="21"/>
      <c r="O133" s="2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76"/>
      <c r="AW133" s="76"/>
      <c r="AX133" s="76"/>
      <c r="AY133" s="76"/>
      <c r="AZ133" s="76"/>
      <c r="BA133" s="17">
        <v>0</v>
      </c>
      <c r="BB133" s="10"/>
      <c r="BC133" s="17" t="e">
        <f>BA133-#REF!</f>
        <v>#REF!</v>
      </c>
      <c r="BD133" s="10"/>
    </row>
    <row r="134" spans="1:56" ht="21.95" customHeight="1" x14ac:dyDescent="0.55000000000000004">
      <c r="A134" s="18">
        <v>122</v>
      </c>
      <c r="B134" s="18" t="s">
        <v>540</v>
      </c>
      <c r="C134" s="19" t="s">
        <v>541</v>
      </c>
      <c r="D134" s="19" t="s">
        <v>303</v>
      </c>
      <c r="E134" s="76"/>
      <c r="F134" s="76"/>
      <c r="G134" s="21"/>
      <c r="H134" s="21"/>
      <c r="I134" s="20"/>
      <c r="J134" s="20"/>
      <c r="K134" s="20"/>
      <c r="L134" s="20"/>
      <c r="M134" s="21"/>
      <c r="N134" s="21"/>
      <c r="O134" s="2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76"/>
      <c r="AW134" s="76"/>
      <c r="AX134" s="76"/>
      <c r="AY134" s="76"/>
      <c r="AZ134" s="76"/>
      <c r="BA134" s="17">
        <v>0</v>
      </c>
      <c r="BB134" s="10"/>
      <c r="BC134" s="17" t="e">
        <f>BA134-#REF!</f>
        <v>#REF!</v>
      </c>
      <c r="BD134" s="10"/>
    </row>
    <row r="135" spans="1:56" ht="21.95" customHeight="1" x14ac:dyDescent="0.55000000000000004">
      <c r="A135" s="18">
        <v>123</v>
      </c>
      <c r="B135" s="18" t="s">
        <v>543</v>
      </c>
      <c r="C135" s="19" t="s">
        <v>544</v>
      </c>
      <c r="D135" s="19" t="s">
        <v>303</v>
      </c>
      <c r="E135" s="76"/>
      <c r="F135" s="76"/>
      <c r="G135" s="21"/>
      <c r="H135" s="21"/>
      <c r="I135" s="20">
        <v>1</v>
      </c>
      <c r="J135" s="20"/>
      <c r="K135" s="20"/>
      <c r="L135" s="20"/>
      <c r="M135" s="21"/>
      <c r="N135" s="21"/>
      <c r="O135" s="2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76"/>
      <c r="AW135" s="76"/>
      <c r="AX135" s="76"/>
      <c r="AY135" s="76"/>
      <c r="AZ135" s="76"/>
      <c r="BA135" s="17">
        <v>1</v>
      </c>
      <c r="BB135" s="10"/>
      <c r="BC135" s="17" t="e">
        <f>BA135-#REF!</f>
        <v>#REF!</v>
      </c>
      <c r="BD135" s="10"/>
    </row>
    <row r="136" spans="1:56" ht="21.95" customHeight="1" x14ac:dyDescent="0.55000000000000004">
      <c r="A136" s="18">
        <v>124</v>
      </c>
      <c r="B136" s="18" t="s">
        <v>545</v>
      </c>
      <c r="C136" s="19" t="s">
        <v>546</v>
      </c>
      <c r="D136" s="19" t="s">
        <v>303</v>
      </c>
      <c r="E136" s="76"/>
      <c r="F136" s="76"/>
      <c r="G136" s="21"/>
      <c r="H136" s="21"/>
      <c r="I136" s="20"/>
      <c r="J136" s="20"/>
      <c r="K136" s="20"/>
      <c r="L136" s="20"/>
      <c r="M136" s="21"/>
      <c r="N136" s="21"/>
      <c r="O136" s="2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1">
        <v>1</v>
      </c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76"/>
      <c r="AW136" s="76"/>
      <c r="AX136" s="76"/>
      <c r="AY136" s="76"/>
      <c r="AZ136" s="76"/>
      <c r="BA136" s="17">
        <v>1</v>
      </c>
      <c r="BB136" s="10"/>
      <c r="BC136" s="17" t="e">
        <f>BA136-#REF!</f>
        <v>#REF!</v>
      </c>
      <c r="BD136" s="10"/>
    </row>
    <row r="137" spans="1:56" ht="21.95" customHeight="1" x14ac:dyDescent="0.55000000000000004">
      <c r="A137" s="18">
        <v>125</v>
      </c>
      <c r="B137" s="18" t="s">
        <v>547</v>
      </c>
      <c r="C137" s="19" t="s">
        <v>548</v>
      </c>
      <c r="D137" s="19" t="s">
        <v>303</v>
      </c>
      <c r="E137" s="76"/>
      <c r="F137" s="76"/>
      <c r="G137" s="21"/>
      <c r="H137" s="21"/>
      <c r="I137" s="20"/>
      <c r="J137" s="20"/>
      <c r="K137" s="20"/>
      <c r="L137" s="20"/>
      <c r="M137" s="21"/>
      <c r="N137" s="21"/>
      <c r="O137" s="2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76"/>
      <c r="AW137" s="76"/>
      <c r="AX137" s="76"/>
      <c r="AY137" s="76"/>
      <c r="AZ137" s="76"/>
      <c r="BA137" s="17">
        <v>0</v>
      </c>
      <c r="BB137" s="10"/>
      <c r="BC137" s="17" t="e">
        <f>BA137-#REF!</f>
        <v>#REF!</v>
      </c>
      <c r="BD137" s="10"/>
    </row>
    <row r="138" spans="1:56" ht="21.95" customHeight="1" x14ac:dyDescent="0.55000000000000004">
      <c r="A138" s="18">
        <v>126</v>
      </c>
      <c r="B138" s="18" t="s">
        <v>588</v>
      </c>
      <c r="C138" s="19" t="s">
        <v>589</v>
      </c>
      <c r="D138" s="19" t="s">
        <v>303</v>
      </c>
      <c r="E138" s="76"/>
      <c r="F138" s="76"/>
      <c r="G138" s="21">
        <v>1</v>
      </c>
      <c r="H138" s="21"/>
      <c r="I138" s="20"/>
      <c r="J138" s="20"/>
      <c r="K138" s="20"/>
      <c r="L138" s="20"/>
      <c r="M138" s="21"/>
      <c r="N138" s="21"/>
      <c r="O138" s="2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76"/>
      <c r="AW138" s="76"/>
      <c r="AX138" s="76"/>
      <c r="AY138" s="76"/>
      <c r="AZ138" s="76"/>
      <c r="BA138" s="17">
        <v>1</v>
      </c>
      <c r="BB138" s="10"/>
      <c r="BC138" s="17" t="e">
        <f>BA138-#REF!</f>
        <v>#REF!</v>
      </c>
      <c r="BD138" s="10"/>
    </row>
    <row r="139" spans="1:56" ht="21.95" customHeight="1" x14ac:dyDescent="0.55000000000000004">
      <c r="A139" s="18">
        <v>127</v>
      </c>
      <c r="B139" s="18" t="s">
        <v>550</v>
      </c>
      <c r="C139" s="19" t="s">
        <v>551</v>
      </c>
      <c r="D139" s="19" t="s">
        <v>303</v>
      </c>
      <c r="E139" s="76"/>
      <c r="F139" s="76"/>
      <c r="G139" s="21"/>
      <c r="H139" s="21"/>
      <c r="I139" s="20"/>
      <c r="J139" s="20"/>
      <c r="K139" s="20"/>
      <c r="L139" s="20"/>
      <c r="M139" s="21"/>
      <c r="N139" s="21"/>
      <c r="O139" s="2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76"/>
      <c r="AW139" s="76"/>
      <c r="AX139" s="76"/>
      <c r="AY139" s="76"/>
      <c r="AZ139" s="76"/>
      <c r="BA139" s="17">
        <v>0</v>
      </c>
      <c r="BB139" s="10"/>
      <c r="BC139" s="17" t="e">
        <f>BA139-#REF!</f>
        <v>#REF!</v>
      </c>
      <c r="BD139" s="10"/>
    </row>
    <row r="140" spans="1:56" ht="21.95" customHeight="1" x14ac:dyDescent="0.55000000000000004">
      <c r="A140" s="18"/>
      <c r="B140" s="69"/>
      <c r="C140" s="23"/>
      <c r="D140" s="102"/>
      <c r="E140" s="103"/>
      <c r="F140" s="103"/>
      <c r="G140" s="21"/>
      <c r="H140" s="21"/>
      <c r="I140" s="20"/>
      <c r="J140" s="20"/>
      <c r="K140" s="20"/>
      <c r="L140" s="20"/>
      <c r="M140" s="21"/>
      <c r="N140" s="21"/>
      <c r="O140" s="2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76"/>
      <c r="AW140" s="76"/>
      <c r="AX140" s="76"/>
      <c r="AY140" s="76"/>
      <c r="AZ140" s="76"/>
      <c r="BA140" s="17">
        <f t="shared" ref="BA140" si="0">SUM(G140:AZ140)</f>
        <v>0</v>
      </c>
      <c r="BB140" s="10"/>
      <c r="BC140" s="17" t="e">
        <f>BA140-#REF!</f>
        <v>#REF!</v>
      </c>
      <c r="BD140" s="10"/>
    </row>
    <row r="141" spans="1:56" s="25" customFormat="1" ht="31.9" customHeight="1" x14ac:dyDescent="0.55000000000000004">
      <c r="A141" s="428" t="s">
        <v>103</v>
      </c>
      <c r="B141" s="429"/>
      <c r="C141" s="430"/>
      <c r="D141" s="139"/>
      <c r="E141" s="100"/>
      <c r="F141" s="100"/>
      <c r="G141" s="24">
        <f t="shared" ref="G141:BA141" si="1">SUM(G13:G140)</f>
        <v>11</v>
      </c>
      <c r="H141" s="24">
        <f t="shared" si="1"/>
        <v>1</v>
      </c>
      <c r="I141" s="24">
        <f t="shared" si="1"/>
        <v>6</v>
      </c>
      <c r="J141" s="24">
        <f t="shared" si="1"/>
        <v>6</v>
      </c>
      <c r="K141" s="24">
        <f t="shared" si="1"/>
        <v>4</v>
      </c>
      <c r="L141" s="24">
        <f t="shared" si="1"/>
        <v>0</v>
      </c>
      <c r="M141" s="24">
        <f t="shared" si="1"/>
        <v>0</v>
      </c>
      <c r="N141" s="24">
        <f t="shared" si="1"/>
        <v>0</v>
      </c>
      <c r="O141" s="24">
        <f t="shared" si="1"/>
        <v>16</v>
      </c>
      <c r="P141" s="24">
        <f t="shared" si="1"/>
        <v>1</v>
      </c>
      <c r="Q141" s="24">
        <f t="shared" si="1"/>
        <v>1</v>
      </c>
      <c r="R141" s="24">
        <f t="shared" si="1"/>
        <v>1</v>
      </c>
      <c r="S141" s="24">
        <f t="shared" si="1"/>
        <v>0</v>
      </c>
      <c r="T141" s="24">
        <f t="shared" si="1"/>
        <v>0</v>
      </c>
      <c r="U141" s="24">
        <f t="shared" si="1"/>
        <v>0</v>
      </c>
      <c r="V141" s="24">
        <f t="shared" si="1"/>
        <v>0</v>
      </c>
      <c r="W141" s="24">
        <f t="shared" si="1"/>
        <v>0</v>
      </c>
      <c r="X141" s="24">
        <f t="shared" si="1"/>
        <v>0</v>
      </c>
      <c r="Y141" s="24">
        <f t="shared" si="1"/>
        <v>1</v>
      </c>
      <c r="Z141" s="24">
        <f t="shared" si="1"/>
        <v>0</v>
      </c>
      <c r="AA141" s="24">
        <f t="shared" si="1"/>
        <v>0</v>
      </c>
      <c r="AB141" s="24">
        <f t="shared" si="1"/>
        <v>0</v>
      </c>
      <c r="AC141" s="24">
        <f t="shared" si="1"/>
        <v>8</v>
      </c>
      <c r="AD141" s="24">
        <f t="shared" si="1"/>
        <v>0</v>
      </c>
      <c r="AE141" s="24">
        <f t="shared" si="1"/>
        <v>0</v>
      </c>
      <c r="AF141" s="24">
        <f t="shared" si="1"/>
        <v>0</v>
      </c>
      <c r="AG141" s="24">
        <f t="shared" si="1"/>
        <v>0</v>
      </c>
      <c r="AH141" s="24">
        <f t="shared" si="1"/>
        <v>0</v>
      </c>
      <c r="AI141" s="24">
        <f t="shared" si="1"/>
        <v>0</v>
      </c>
      <c r="AJ141" s="24">
        <f t="shared" si="1"/>
        <v>0</v>
      </c>
      <c r="AK141" s="24">
        <f t="shared" si="1"/>
        <v>2</v>
      </c>
      <c r="AL141" s="24">
        <f t="shared" si="1"/>
        <v>0</v>
      </c>
      <c r="AM141" s="24">
        <f t="shared" si="1"/>
        <v>0</v>
      </c>
      <c r="AN141" s="24">
        <f t="shared" si="1"/>
        <v>0</v>
      </c>
      <c r="AO141" s="24">
        <f t="shared" si="1"/>
        <v>0</v>
      </c>
      <c r="AP141" s="24">
        <f t="shared" si="1"/>
        <v>2</v>
      </c>
      <c r="AQ141" s="24">
        <f t="shared" si="1"/>
        <v>0</v>
      </c>
      <c r="AR141" s="24">
        <f t="shared" si="1"/>
        <v>0</v>
      </c>
      <c r="AS141" s="24">
        <f t="shared" si="1"/>
        <v>0</v>
      </c>
      <c r="AT141" s="24">
        <f t="shared" si="1"/>
        <v>0</v>
      </c>
      <c r="AU141" s="24">
        <f t="shared" si="1"/>
        <v>2</v>
      </c>
      <c r="AV141" s="81">
        <f t="shared" si="1"/>
        <v>0</v>
      </c>
      <c r="AW141" s="81">
        <f t="shared" si="1"/>
        <v>0</v>
      </c>
      <c r="AX141" s="81">
        <f t="shared" si="1"/>
        <v>0</v>
      </c>
      <c r="AY141" s="81">
        <f t="shared" si="1"/>
        <v>0</v>
      </c>
      <c r="AZ141" s="81">
        <f t="shared" si="1"/>
        <v>0</v>
      </c>
      <c r="BA141" s="24">
        <f t="shared" si="1"/>
        <v>63</v>
      </c>
      <c r="BB141" s="10"/>
      <c r="BC141" s="17" t="e">
        <f>BA141-#REF!</f>
        <v>#REF!</v>
      </c>
    </row>
    <row r="142" spans="1:56" x14ac:dyDescent="0.55000000000000004">
      <c r="C142" s="41"/>
      <c r="D142" s="41"/>
      <c r="E142" s="41"/>
      <c r="F142" s="41"/>
      <c r="G142" s="41"/>
      <c r="H142" s="41"/>
      <c r="I142" s="41"/>
      <c r="AC142" s="8"/>
      <c r="AD142" s="8"/>
      <c r="AE142" s="8"/>
      <c r="BA142" s="7"/>
      <c r="BB142" s="10"/>
      <c r="BC142" s="17" t="e">
        <f>BA142-#REF!</f>
        <v>#REF!</v>
      </c>
      <c r="BD142" s="10"/>
    </row>
    <row r="143" spans="1:56" x14ac:dyDescent="0.55000000000000004">
      <c r="A143" s="10"/>
      <c r="B143" s="10"/>
      <c r="AC143" s="8"/>
      <c r="AD143" s="8"/>
      <c r="AE143" s="8"/>
      <c r="BA143" s="7"/>
      <c r="BB143" s="10"/>
      <c r="BC143" s="17" t="e">
        <f>BA143-#REF!</f>
        <v>#REF!</v>
      </c>
      <c r="BD143" s="10"/>
    </row>
    <row r="144" spans="1:56" x14ac:dyDescent="0.55000000000000004">
      <c r="A144" s="10"/>
      <c r="B144" s="10"/>
    </row>
    <row r="168" spans="3:9" ht="30.75" x14ac:dyDescent="0.7">
      <c r="C168" s="111" t="s">
        <v>60</v>
      </c>
      <c r="D168" s="111"/>
      <c r="E168" s="111"/>
      <c r="F168" s="111"/>
      <c r="G168" s="111"/>
      <c r="H168" s="83"/>
      <c r="I168" s="83"/>
    </row>
    <row r="169" spans="3:9" ht="30.75" x14ac:dyDescent="0.7">
      <c r="C169" s="83" t="s">
        <v>149</v>
      </c>
      <c r="D169" s="83"/>
      <c r="E169" s="83"/>
      <c r="F169" s="83"/>
      <c r="G169" s="83"/>
      <c r="H169" s="83"/>
      <c r="I169" s="83"/>
    </row>
    <row r="170" spans="3:9" ht="30.75" x14ac:dyDescent="0.7">
      <c r="C170" s="84" t="s">
        <v>169</v>
      </c>
      <c r="D170" s="84"/>
      <c r="E170" s="84"/>
      <c r="F170" s="84"/>
      <c r="G170" s="84"/>
      <c r="H170" s="84"/>
      <c r="I170" s="84"/>
    </row>
    <row r="171" spans="3:9" ht="30.75" x14ac:dyDescent="0.7">
      <c r="C171" s="82" t="s">
        <v>151</v>
      </c>
      <c r="D171" s="82"/>
      <c r="E171" s="82"/>
      <c r="F171" s="82"/>
      <c r="G171" s="82"/>
      <c r="H171" s="84"/>
      <c r="I171" s="84"/>
    </row>
  </sheetData>
  <mergeCells count="59">
    <mergeCell ref="D7:D12"/>
    <mergeCell ref="E7:F7"/>
    <mergeCell ref="E8:E12"/>
    <mergeCell ref="F8:F12"/>
    <mergeCell ref="BA8:BA12"/>
    <mergeCell ref="AR8:AR12"/>
    <mergeCell ref="AS8:AS12"/>
    <mergeCell ref="AT8:AT12"/>
    <mergeCell ref="AU8:AU12"/>
    <mergeCell ref="AV8:AV12"/>
    <mergeCell ref="AQ8:AQ12"/>
    <mergeCell ref="AM8:AM12"/>
    <mergeCell ref="AN8:AN12"/>
    <mergeCell ref="AO8:AO12"/>
    <mergeCell ref="AZ8:AZ12"/>
    <mergeCell ref="I8:I12"/>
    <mergeCell ref="A141:C141"/>
    <mergeCell ref="AK8:AK12"/>
    <mergeCell ref="AL8:AL12"/>
    <mergeCell ref="T8:T12"/>
    <mergeCell ref="U8:U12"/>
    <mergeCell ref="V8:V12"/>
    <mergeCell ref="W8:W12"/>
    <mergeCell ref="AJ8:AJ12"/>
    <mergeCell ref="Y8:Y12"/>
    <mergeCell ref="Z8:Z12"/>
    <mergeCell ref="AA8:AA12"/>
    <mergeCell ref="AB8:AB12"/>
    <mergeCell ref="AC8:AC12"/>
    <mergeCell ref="AD8:AD12"/>
    <mergeCell ref="L8:L12"/>
    <mergeCell ref="M8:M12"/>
    <mergeCell ref="H8:H12"/>
    <mergeCell ref="J8:J12"/>
    <mergeCell ref="K8:K12"/>
    <mergeCell ref="AP8:AP12"/>
    <mergeCell ref="AE8:AE12"/>
    <mergeCell ref="AF8:AF12"/>
    <mergeCell ref="AG8:AG12"/>
    <mergeCell ref="AH8:AH12"/>
    <mergeCell ref="AI8:AI12"/>
    <mergeCell ref="N8:N12"/>
    <mergeCell ref="S8:S12"/>
    <mergeCell ref="AX8:AX12"/>
    <mergeCell ref="AY8:AY12"/>
    <mergeCell ref="B7:B12"/>
    <mergeCell ref="AW8:AW12"/>
    <mergeCell ref="A3:BD3"/>
    <mergeCell ref="A4:BD4"/>
    <mergeCell ref="A5:BD5"/>
    <mergeCell ref="A7:A12"/>
    <mergeCell ref="C7:C12"/>
    <mergeCell ref="G7:BA7"/>
    <mergeCell ref="O8:O12"/>
    <mergeCell ref="P8:P12"/>
    <mergeCell ref="Q8:Q12"/>
    <mergeCell ref="R8:R12"/>
    <mergeCell ref="X8:X12"/>
    <mergeCell ref="G8:G12"/>
  </mergeCells>
  <pageMargins left="0.31496062992125984" right="0.31496062992125984" top="0.55118110236220474" bottom="0.55118110236220474" header="0.31496062992125984" footer="0.31496062992125984"/>
  <pageSetup paperSize="9" scale="4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7558519241921"/>
    <pageSetUpPr fitToPage="1"/>
  </sheetPr>
  <dimension ref="A2:BD161"/>
  <sheetViews>
    <sheetView view="pageBreakPreview" zoomScale="70" zoomScaleNormal="80" zoomScaleSheetLayoutView="70" workbookViewId="0">
      <selection activeCell="BD150" sqref="A1:BD150"/>
    </sheetView>
  </sheetViews>
  <sheetFormatPr defaultColWidth="9.140625" defaultRowHeight="24" x14ac:dyDescent="0.55000000000000004"/>
  <cols>
    <col min="1" max="1" width="5.42578125" style="6" customWidth="1"/>
    <col min="2" max="2" width="10.42578125" style="6" customWidth="1"/>
    <col min="3" max="3" width="30.28515625" style="6" customWidth="1"/>
    <col min="4" max="4" width="6.5703125" style="6" bestFit="1" customWidth="1"/>
    <col min="5" max="5" width="7.7109375" style="6" bestFit="1" customWidth="1"/>
    <col min="6" max="6" width="8.140625" style="6" customWidth="1"/>
    <col min="7" max="7" width="7.42578125" style="6" customWidth="1"/>
    <col min="8" max="9" width="4.5703125" style="6" bestFit="1" customWidth="1"/>
    <col min="10" max="10" width="4" style="8" customWidth="1"/>
    <col min="11" max="11" width="5" style="8" customWidth="1"/>
    <col min="12" max="15" width="4" style="6" customWidth="1"/>
    <col min="16" max="18" width="4" style="8" customWidth="1"/>
    <col min="19" max="31" width="4" style="6" customWidth="1"/>
    <col min="32" max="52" width="4" style="8" customWidth="1"/>
    <col min="53" max="53" width="5.85546875" style="8" customWidth="1"/>
    <col min="54" max="54" width="4" style="8" customWidth="1"/>
    <col min="55" max="55" width="8.28515625" style="8" customWidth="1"/>
    <col min="56" max="56" width="7" style="7" customWidth="1"/>
    <col min="57" max="57" width="7" style="10" customWidth="1"/>
    <col min="58" max="16384" width="9.140625" style="10"/>
  </cols>
  <sheetData>
    <row r="2" spans="1:56" x14ac:dyDescent="0.55000000000000004">
      <c r="BD2" s="9" t="s">
        <v>143</v>
      </c>
    </row>
    <row r="3" spans="1:56" s="11" customFormat="1" ht="27" customHeight="1" x14ac:dyDescent="0.5">
      <c r="A3" s="433" t="s">
        <v>283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</row>
    <row r="4" spans="1:56" s="11" customFormat="1" ht="27" customHeight="1" x14ac:dyDescent="0.5">
      <c r="A4" s="433" t="e">
        <f>#REF!</f>
        <v>#REF!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</row>
    <row r="5" spans="1:56" s="11" customFormat="1" ht="27" customHeight="1" x14ac:dyDescent="0.5">
      <c r="A5" s="433" t="e">
        <f>#REF!</f>
        <v>#REF!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</row>
    <row r="6" spans="1:56" ht="13.9" customHeight="1" x14ac:dyDescent="0.55000000000000004"/>
    <row r="7" spans="1:56" s="12" customFormat="1" ht="36.75" customHeight="1" x14ac:dyDescent="0.5">
      <c r="A7" s="456" t="s">
        <v>3</v>
      </c>
      <c r="B7" s="442" t="s">
        <v>173</v>
      </c>
      <c r="C7" s="456" t="s">
        <v>4</v>
      </c>
      <c r="D7" s="447" t="s">
        <v>160</v>
      </c>
      <c r="E7" s="467" t="s">
        <v>61</v>
      </c>
      <c r="F7" s="467"/>
      <c r="G7" s="467" t="s">
        <v>284</v>
      </c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</row>
    <row r="8" spans="1:56" s="12" customFormat="1" ht="21.75" customHeight="1" x14ac:dyDescent="0.5">
      <c r="A8" s="457"/>
      <c r="B8" s="443"/>
      <c r="C8" s="457"/>
      <c r="D8" s="448"/>
      <c r="E8" s="468" t="s">
        <v>104</v>
      </c>
      <c r="F8" s="468" t="s">
        <v>105</v>
      </c>
      <c r="G8" s="438" t="s">
        <v>2</v>
      </c>
      <c r="H8" s="438" t="s">
        <v>62</v>
      </c>
      <c r="I8" s="445" t="s">
        <v>63</v>
      </c>
      <c r="J8" s="445" t="s">
        <v>64</v>
      </c>
      <c r="K8" s="445" t="s">
        <v>65</v>
      </c>
      <c r="L8" s="438" t="s">
        <v>66</v>
      </c>
      <c r="M8" s="438" t="s">
        <v>67</v>
      </c>
      <c r="N8" s="438" t="s">
        <v>68</v>
      </c>
      <c r="O8" s="445" t="s">
        <v>69</v>
      </c>
      <c r="P8" s="445" t="s">
        <v>70</v>
      </c>
      <c r="Q8" s="445" t="s">
        <v>71</v>
      </c>
      <c r="R8" s="445" t="s">
        <v>72</v>
      </c>
      <c r="S8" s="445" t="s">
        <v>73</v>
      </c>
      <c r="T8" s="445" t="s">
        <v>74</v>
      </c>
      <c r="U8" s="445" t="s">
        <v>75</v>
      </c>
      <c r="V8" s="445" t="s">
        <v>76</v>
      </c>
      <c r="W8" s="445" t="s">
        <v>77</v>
      </c>
      <c r="X8" s="445" t="s">
        <v>78</v>
      </c>
      <c r="Y8" s="462" t="s">
        <v>79</v>
      </c>
      <c r="Z8" s="445" t="s">
        <v>80</v>
      </c>
      <c r="AA8" s="445" t="s">
        <v>81</v>
      </c>
      <c r="AB8" s="445" t="s">
        <v>82</v>
      </c>
      <c r="AC8" s="438" t="s">
        <v>83</v>
      </c>
      <c r="AD8" s="438" t="s">
        <v>84</v>
      </c>
      <c r="AE8" s="438" t="s">
        <v>85</v>
      </c>
      <c r="AF8" s="438" t="s">
        <v>86</v>
      </c>
      <c r="AG8" s="438" t="s">
        <v>87</v>
      </c>
      <c r="AH8" s="438" t="s">
        <v>88</v>
      </c>
      <c r="AI8" s="438" t="s">
        <v>89</v>
      </c>
      <c r="AJ8" s="438" t="s">
        <v>90</v>
      </c>
      <c r="AK8" s="438" t="s">
        <v>91</v>
      </c>
      <c r="AL8" s="438" t="s">
        <v>92</v>
      </c>
      <c r="AM8" s="438" t="s">
        <v>93</v>
      </c>
      <c r="AN8" s="438" t="s">
        <v>94</v>
      </c>
      <c r="AO8" s="438" t="s">
        <v>95</v>
      </c>
      <c r="AP8" s="438" t="s">
        <v>96</v>
      </c>
      <c r="AQ8" s="438" t="s">
        <v>97</v>
      </c>
      <c r="AR8" s="438" t="s">
        <v>98</v>
      </c>
      <c r="AS8" s="438" t="s">
        <v>99</v>
      </c>
      <c r="AT8" s="438" t="s">
        <v>100</v>
      </c>
      <c r="AU8" s="438" t="s">
        <v>101</v>
      </c>
      <c r="AV8" s="464" t="s">
        <v>102</v>
      </c>
      <c r="AW8" s="446" t="s">
        <v>159</v>
      </c>
      <c r="AX8" s="439" t="s">
        <v>176</v>
      </c>
      <c r="AY8" s="439" t="s">
        <v>177</v>
      </c>
      <c r="AZ8" s="439" t="s">
        <v>178</v>
      </c>
      <c r="BA8" s="450" t="s">
        <v>103</v>
      </c>
    </row>
    <row r="9" spans="1:56" s="12" customFormat="1" ht="21.4" customHeight="1" x14ac:dyDescent="0.5">
      <c r="A9" s="457"/>
      <c r="B9" s="443"/>
      <c r="C9" s="457"/>
      <c r="D9" s="448"/>
      <c r="E9" s="469"/>
      <c r="F9" s="469"/>
      <c r="G9" s="438"/>
      <c r="H9" s="438"/>
      <c r="I9" s="445"/>
      <c r="J9" s="445"/>
      <c r="K9" s="445"/>
      <c r="L9" s="438"/>
      <c r="M9" s="438"/>
      <c r="N9" s="438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62"/>
      <c r="Z9" s="445"/>
      <c r="AA9" s="445"/>
      <c r="AB9" s="445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55"/>
      <c r="AN9" s="438"/>
      <c r="AO9" s="455"/>
      <c r="AP9" s="438"/>
      <c r="AQ9" s="438"/>
      <c r="AR9" s="438"/>
      <c r="AS9" s="438"/>
      <c r="AT9" s="438"/>
      <c r="AU9" s="438"/>
      <c r="AV9" s="465"/>
      <c r="AW9" s="446"/>
      <c r="AX9" s="440"/>
      <c r="AY9" s="440"/>
      <c r="AZ9" s="440"/>
      <c r="BA9" s="450"/>
    </row>
    <row r="10" spans="1:56" s="12" customFormat="1" ht="21.4" customHeight="1" x14ac:dyDescent="0.5">
      <c r="A10" s="457"/>
      <c r="B10" s="443"/>
      <c r="C10" s="457"/>
      <c r="D10" s="448"/>
      <c r="E10" s="469"/>
      <c r="F10" s="469"/>
      <c r="G10" s="438"/>
      <c r="H10" s="438"/>
      <c r="I10" s="445"/>
      <c r="J10" s="445"/>
      <c r="K10" s="445"/>
      <c r="L10" s="438"/>
      <c r="M10" s="438"/>
      <c r="N10" s="438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62"/>
      <c r="Z10" s="445"/>
      <c r="AA10" s="445"/>
      <c r="AB10" s="445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55"/>
      <c r="AN10" s="438"/>
      <c r="AO10" s="455"/>
      <c r="AP10" s="438"/>
      <c r="AQ10" s="438"/>
      <c r="AR10" s="438"/>
      <c r="AS10" s="438"/>
      <c r="AT10" s="438"/>
      <c r="AU10" s="438"/>
      <c r="AV10" s="465"/>
      <c r="AW10" s="446"/>
      <c r="AX10" s="440"/>
      <c r="AY10" s="440"/>
      <c r="AZ10" s="440"/>
      <c r="BA10" s="450"/>
    </row>
    <row r="11" spans="1:56" s="12" customFormat="1" x14ac:dyDescent="0.5">
      <c r="A11" s="457"/>
      <c r="B11" s="443"/>
      <c r="C11" s="457"/>
      <c r="D11" s="448"/>
      <c r="E11" s="469"/>
      <c r="F11" s="469"/>
      <c r="G11" s="438"/>
      <c r="H11" s="438"/>
      <c r="I11" s="445"/>
      <c r="J11" s="445"/>
      <c r="K11" s="445"/>
      <c r="L11" s="438"/>
      <c r="M11" s="438"/>
      <c r="N11" s="438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62"/>
      <c r="Z11" s="445"/>
      <c r="AA11" s="445"/>
      <c r="AB11" s="445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55"/>
      <c r="AN11" s="438"/>
      <c r="AO11" s="455"/>
      <c r="AP11" s="438"/>
      <c r="AQ11" s="438"/>
      <c r="AR11" s="438"/>
      <c r="AS11" s="438"/>
      <c r="AT11" s="438"/>
      <c r="AU11" s="438"/>
      <c r="AV11" s="465"/>
      <c r="AW11" s="446"/>
      <c r="AX11" s="440"/>
      <c r="AY11" s="440"/>
      <c r="AZ11" s="440"/>
      <c r="BA11" s="450"/>
    </row>
    <row r="12" spans="1:56" s="12" customFormat="1" x14ac:dyDescent="0.5">
      <c r="A12" s="457"/>
      <c r="B12" s="444"/>
      <c r="C12" s="457"/>
      <c r="D12" s="449"/>
      <c r="E12" s="469"/>
      <c r="F12" s="469"/>
      <c r="G12" s="438"/>
      <c r="H12" s="438"/>
      <c r="I12" s="445"/>
      <c r="J12" s="445"/>
      <c r="K12" s="445"/>
      <c r="L12" s="438"/>
      <c r="M12" s="438"/>
      <c r="N12" s="438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62"/>
      <c r="Z12" s="445"/>
      <c r="AA12" s="445"/>
      <c r="AB12" s="445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55"/>
      <c r="AN12" s="438"/>
      <c r="AO12" s="455"/>
      <c r="AP12" s="438"/>
      <c r="AQ12" s="438"/>
      <c r="AR12" s="438"/>
      <c r="AS12" s="438"/>
      <c r="AT12" s="438"/>
      <c r="AU12" s="438"/>
      <c r="AV12" s="466"/>
      <c r="AW12" s="446"/>
      <c r="AX12" s="441"/>
      <c r="AY12" s="441"/>
      <c r="AZ12" s="441"/>
      <c r="BA12" s="450"/>
    </row>
    <row r="13" spans="1:56" ht="21.95" customHeight="1" x14ac:dyDescent="0.55000000000000004">
      <c r="A13" s="13">
        <v>1</v>
      </c>
      <c r="B13" s="278" t="s">
        <v>309</v>
      </c>
      <c r="C13" s="276" t="s">
        <v>310</v>
      </c>
      <c r="D13" s="276" t="s">
        <v>303</v>
      </c>
      <c r="E13" s="274"/>
      <c r="F13" s="274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4"/>
      <c r="AW13" s="274"/>
      <c r="AX13" s="274"/>
      <c r="AY13" s="274"/>
      <c r="AZ13" s="274"/>
      <c r="BA13" s="277">
        <v>0</v>
      </c>
      <c r="BB13" s="10"/>
      <c r="BC13" s="17" t="e">
        <f>BA13-#REF!</f>
        <v>#REF!</v>
      </c>
      <c r="BD13" s="10"/>
    </row>
    <row r="14" spans="1:56" ht="21.95" customHeight="1" x14ac:dyDescent="0.55000000000000004">
      <c r="A14" s="18">
        <v>2</v>
      </c>
      <c r="B14" s="18" t="s">
        <v>314</v>
      </c>
      <c r="C14" s="19" t="s">
        <v>315</v>
      </c>
      <c r="D14" s="279" t="s">
        <v>303</v>
      </c>
      <c r="E14" s="76"/>
      <c r="F14" s="76"/>
      <c r="G14" s="21"/>
      <c r="H14" s="21"/>
      <c r="I14" s="20"/>
      <c r="J14" s="20"/>
      <c r="K14" s="20"/>
      <c r="L14" s="20"/>
      <c r="M14" s="21"/>
      <c r="N14" s="21"/>
      <c r="O14" s="2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76"/>
      <c r="AW14" s="76"/>
      <c r="AX14" s="76"/>
      <c r="AY14" s="76"/>
      <c r="AZ14" s="76"/>
      <c r="BA14" s="17">
        <v>0</v>
      </c>
      <c r="BB14" s="10"/>
      <c r="BC14" s="17" t="e">
        <f>BA14-#REF!</f>
        <v>#REF!</v>
      </c>
      <c r="BD14" s="10"/>
    </row>
    <row r="15" spans="1:56" ht="21.95" customHeight="1" x14ac:dyDescent="0.55000000000000004">
      <c r="A15" s="18">
        <v>3</v>
      </c>
      <c r="B15" s="18" t="s">
        <v>316</v>
      </c>
      <c r="C15" s="19" t="s">
        <v>317</v>
      </c>
      <c r="D15" s="19" t="s">
        <v>303</v>
      </c>
      <c r="E15" s="76"/>
      <c r="F15" s="76"/>
      <c r="G15" s="21"/>
      <c r="H15" s="21"/>
      <c r="I15" s="20"/>
      <c r="J15" s="20"/>
      <c r="K15" s="20"/>
      <c r="L15" s="20"/>
      <c r="M15" s="21"/>
      <c r="N15" s="21"/>
      <c r="O15" s="2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76"/>
      <c r="AW15" s="76"/>
      <c r="AX15" s="76"/>
      <c r="AY15" s="76"/>
      <c r="AZ15" s="76"/>
      <c r="BA15" s="17">
        <v>0</v>
      </c>
      <c r="BB15" s="10"/>
      <c r="BC15" s="17" t="e">
        <f>BA15-#REF!</f>
        <v>#REF!</v>
      </c>
      <c r="BD15" s="10"/>
    </row>
    <row r="16" spans="1:56" ht="21.95" customHeight="1" x14ac:dyDescent="0.55000000000000004">
      <c r="A16" s="18">
        <v>4</v>
      </c>
      <c r="B16" s="18" t="s">
        <v>318</v>
      </c>
      <c r="C16" s="19" t="s">
        <v>319</v>
      </c>
      <c r="D16" s="19" t="s">
        <v>303</v>
      </c>
      <c r="E16" s="76"/>
      <c r="F16" s="76"/>
      <c r="G16" s="21"/>
      <c r="H16" s="21"/>
      <c r="I16" s="20"/>
      <c r="J16" s="20"/>
      <c r="K16" s="20">
        <v>1</v>
      </c>
      <c r="L16" s="20"/>
      <c r="M16" s="21"/>
      <c r="N16" s="21"/>
      <c r="O16" s="2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76"/>
      <c r="AW16" s="76"/>
      <c r="AX16" s="76"/>
      <c r="AY16" s="76"/>
      <c r="AZ16" s="76"/>
      <c r="BA16" s="17">
        <v>1</v>
      </c>
      <c r="BB16" s="10"/>
      <c r="BC16" s="17" t="e">
        <f>BA16-#REF!</f>
        <v>#REF!</v>
      </c>
      <c r="BD16" s="10"/>
    </row>
    <row r="17" spans="1:56" ht="21.95" customHeight="1" x14ac:dyDescent="0.55000000000000004">
      <c r="A17" s="18">
        <v>5</v>
      </c>
      <c r="B17" s="18" t="s">
        <v>320</v>
      </c>
      <c r="C17" s="19" t="s">
        <v>321</v>
      </c>
      <c r="D17" s="19" t="s">
        <v>303</v>
      </c>
      <c r="E17" s="76"/>
      <c r="F17" s="76"/>
      <c r="G17" s="21"/>
      <c r="H17" s="21">
        <v>1</v>
      </c>
      <c r="I17" s="20"/>
      <c r="J17" s="20"/>
      <c r="K17" s="20"/>
      <c r="L17" s="20"/>
      <c r="M17" s="21"/>
      <c r="N17" s="21"/>
      <c r="O17" s="2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76"/>
      <c r="AW17" s="76"/>
      <c r="AX17" s="76"/>
      <c r="AY17" s="76"/>
      <c r="AZ17" s="76"/>
      <c r="BA17" s="17">
        <v>1</v>
      </c>
      <c r="BB17" s="10"/>
      <c r="BC17" s="17" t="e">
        <f>BA17-#REF!</f>
        <v>#REF!</v>
      </c>
      <c r="BD17" s="10"/>
    </row>
    <row r="18" spans="1:56" ht="21.95" customHeight="1" x14ac:dyDescent="0.55000000000000004">
      <c r="A18" s="18">
        <v>6</v>
      </c>
      <c r="B18" s="18" t="s">
        <v>322</v>
      </c>
      <c r="C18" s="19" t="s">
        <v>323</v>
      </c>
      <c r="D18" s="19" t="s">
        <v>303</v>
      </c>
      <c r="E18" s="76"/>
      <c r="F18" s="76"/>
      <c r="G18" s="21"/>
      <c r="H18" s="21"/>
      <c r="I18" s="20"/>
      <c r="J18" s="20"/>
      <c r="K18" s="20">
        <v>1</v>
      </c>
      <c r="L18" s="20"/>
      <c r="M18" s="21"/>
      <c r="N18" s="21"/>
      <c r="O18" s="2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76"/>
      <c r="AW18" s="76"/>
      <c r="AX18" s="76"/>
      <c r="AY18" s="76"/>
      <c r="AZ18" s="76"/>
      <c r="BA18" s="17">
        <v>1</v>
      </c>
      <c r="BB18" s="10"/>
      <c r="BC18" s="17" t="e">
        <f>BA18-#REF!</f>
        <v>#REF!</v>
      </c>
      <c r="BD18" s="10"/>
    </row>
    <row r="19" spans="1:56" ht="21.95" customHeight="1" x14ac:dyDescent="0.55000000000000004">
      <c r="A19" s="18">
        <v>7</v>
      </c>
      <c r="B19" s="18" t="s">
        <v>324</v>
      </c>
      <c r="C19" s="19" t="s">
        <v>325</v>
      </c>
      <c r="D19" s="19" t="s">
        <v>303</v>
      </c>
      <c r="E19" s="76"/>
      <c r="F19" s="76"/>
      <c r="G19" s="21"/>
      <c r="H19" s="21"/>
      <c r="I19" s="20"/>
      <c r="J19" s="20"/>
      <c r="K19" s="20">
        <v>1</v>
      </c>
      <c r="L19" s="20"/>
      <c r="M19" s="21"/>
      <c r="N19" s="21"/>
      <c r="O19" s="2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76"/>
      <c r="AW19" s="76"/>
      <c r="AX19" s="76"/>
      <c r="AY19" s="76"/>
      <c r="AZ19" s="76"/>
      <c r="BA19" s="17">
        <v>1</v>
      </c>
      <c r="BB19" s="10"/>
      <c r="BC19" s="17" t="e">
        <f>BA19-#REF!</f>
        <v>#REF!</v>
      </c>
      <c r="BD19" s="10"/>
    </row>
    <row r="20" spans="1:56" ht="21.95" customHeight="1" x14ac:dyDescent="0.55000000000000004">
      <c r="A20" s="18">
        <v>8</v>
      </c>
      <c r="B20" s="18" t="s">
        <v>327</v>
      </c>
      <c r="C20" s="19" t="s">
        <v>328</v>
      </c>
      <c r="D20" s="19" t="s">
        <v>303</v>
      </c>
      <c r="E20" s="76"/>
      <c r="F20" s="76"/>
      <c r="G20" s="21"/>
      <c r="H20" s="21"/>
      <c r="I20" s="20"/>
      <c r="J20" s="20"/>
      <c r="K20" s="20"/>
      <c r="L20" s="20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76"/>
      <c r="AW20" s="76"/>
      <c r="AX20" s="76"/>
      <c r="AY20" s="76"/>
      <c r="AZ20" s="76"/>
      <c r="BA20" s="17">
        <v>0</v>
      </c>
      <c r="BB20" s="10"/>
      <c r="BC20" s="17" t="e">
        <f>BA20-#REF!</f>
        <v>#REF!</v>
      </c>
      <c r="BD20" s="10"/>
    </row>
    <row r="21" spans="1:56" ht="21.95" customHeight="1" x14ac:dyDescent="0.55000000000000004">
      <c r="A21" s="18">
        <v>9</v>
      </c>
      <c r="B21" s="18" t="s">
        <v>329</v>
      </c>
      <c r="C21" s="19" t="s">
        <v>330</v>
      </c>
      <c r="D21" s="19" t="s">
        <v>303</v>
      </c>
      <c r="E21" s="76"/>
      <c r="F21" s="76"/>
      <c r="G21" s="21"/>
      <c r="H21" s="21"/>
      <c r="I21" s="20"/>
      <c r="J21" s="20"/>
      <c r="K21" s="20">
        <v>1</v>
      </c>
      <c r="L21" s="20"/>
      <c r="M21" s="21"/>
      <c r="N21" s="21"/>
      <c r="O21" s="2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76"/>
      <c r="AW21" s="76"/>
      <c r="AX21" s="76"/>
      <c r="AY21" s="76"/>
      <c r="AZ21" s="76"/>
      <c r="BA21" s="17">
        <v>1</v>
      </c>
      <c r="BB21" s="10"/>
      <c r="BC21" s="17" t="e">
        <f>BA21-#REF!</f>
        <v>#REF!</v>
      </c>
      <c r="BD21" s="10"/>
    </row>
    <row r="22" spans="1:56" ht="21.95" customHeight="1" x14ac:dyDescent="0.55000000000000004">
      <c r="A22" s="18">
        <v>10</v>
      </c>
      <c r="B22" s="18" t="s">
        <v>331</v>
      </c>
      <c r="C22" s="19" t="s">
        <v>332</v>
      </c>
      <c r="D22" s="19" t="s">
        <v>303</v>
      </c>
      <c r="E22" s="76"/>
      <c r="F22" s="76"/>
      <c r="G22" s="21"/>
      <c r="H22" s="21"/>
      <c r="I22" s="20"/>
      <c r="J22" s="20">
        <v>1</v>
      </c>
      <c r="K22" s="20"/>
      <c r="L22" s="20"/>
      <c r="M22" s="21"/>
      <c r="N22" s="21"/>
      <c r="O22" s="21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76"/>
      <c r="AW22" s="76"/>
      <c r="AX22" s="76"/>
      <c r="AY22" s="76"/>
      <c r="AZ22" s="76"/>
      <c r="BA22" s="17">
        <v>1</v>
      </c>
      <c r="BB22" s="10"/>
      <c r="BC22" s="17" t="e">
        <f>BA22-#REF!</f>
        <v>#REF!</v>
      </c>
      <c r="BD22" s="10"/>
    </row>
    <row r="23" spans="1:56" ht="21.95" customHeight="1" x14ac:dyDescent="0.55000000000000004">
      <c r="A23" s="18">
        <v>11</v>
      </c>
      <c r="B23" s="18" t="s">
        <v>335</v>
      </c>
      <c r="C23" s="19" t="s">
        <v>336</v>
      </c>
      <c r="D23" s="19" t="s">
        <v>303</v>
      </c>
      <c r="E23" s="76"/>
      <c r="F23" s="76"/>
      <c r="G23" s="21"/>
      <c r="H23" s="21"/>
      <c r="I23" s="20"/>
      <c r="J23" s="20"/>
      <c r="K23" s="20"/>
      <c r="L23" s="20"/>
      <c r="M23" s="21"/>
      <c r="N23" s="21"/>
      <c r="O23" s="2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76"/>
      <c r="AW23" s="76"/>
      <c r="AX23" s="76"/>
      <c r="AY23" s="76"/>
      <c r="AZ23" s="76"/>
      <c r="BA23" s="17">
        <v>0</v>
      </c>
      <c r="BB23" s="10"/>
      <c r="BC23" s="17" t="e">
        <f>BA23-#REF!</f>
        <v>#REF!</v>
      </c>
      <c r="BD23" s="10"/>
    </row>
    <row r="24" spans="1:56" ht="21.95" customHeight="1" x14ac:dyDescent="0.55000000000000004">
      <c r="A24" s="18">
        <v>12</v>
      </c>
      <c r="B24" s="18" t="s">
        <v>337</v>
      </c>
      <c r="C24" s="19" t="s">
        <v>338</v>
      </c>
      <c r="D24" s="19" t="s">
        <v>303</v>
      </c>
      <c r="E24" s="76"/>
      <c r="F24" s="76"/>
      <c r="G24" s="21"/>
      <c r="H24" s="21"/>
      <c r="I24" s="20"/>
      <c r="J24" s="20"/>
      <c r="K24" s="20"/>
      <c r="L24" s="20"/>
      <c r="M24" s="21"/>
      <c r="N24" s="21"/>
      <c r="O24" s="21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76"/>
      <c r="AW24" s="76"/>
      <c r="AX24" s="76"/>
      <c r="AY24" s="76"/>
      <c r="AZ24" s="76"/>
      <c r="BA24" s="17">
        <v>0</v>
      </c>
      <c r="BB24" s="10"/>
      <c r="BC24" s="17" t="e">
        <f>BA24-#REF!</f>
        <v>#REF!</v>
      </c>
      <c r="BD24" s="10"/>
    </row>
    <row r="25" spans="1:56" ht="21.95" customHeight="1" x14ac:dyDescent="0.55000000000000004">
      <c r="A25" s="18">
        <v>13</v>
      </c>
      <c r="B25" s="18" t="s">
        <v>339</v>
      </c>
      <c r="C25" s="19" t="s">
        <v>340</v>
      </c>
      <c r="D25" s="19" t="s">
        <v>303</v>
      </c>
      <c r="E25" s="76"/>
      <c r="F25" s="76"/>
      <c r="G25" s="21"/>
      <c r="H25" s="21"/>
      <c r="I25" s="20"/>
      <c r="J25" s="20"/>
      <c r="K25" s="20"/>
      <c r="L25" s="20"/>
      <c r="M25" s="21"/>
      <c r="N25" s="21"/>
      <c r="O25" s="2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76"/>
      <c r="AW25" s="76"/>
      <c r="AX25" s="76"/>
      <c r="AY25" s="76"/>
      <c r="AZ25" s="76"/>
      <c r="BA25" s="17">
        <v>0</v>
      </c>
      <c r="BB25" s="10"/>
      <c r="BC25" s="17" t="e">
        <f>BA25-#REF!</f>
        <v>#REF!</v>
      </c>
      <c r="BD25" s="10"/>
    </row>
    <row r="26" spans="1:56" ht="21.95" customHeight="1" x14ac:dyDescent="0.55000000000000004">
      <c r="A26" s="18">
        <v>14</v>
      </c>
      <c r="B26" s="18" t="s">
        <v>341</v>
      </c>
      <c r="C26" s="19" t="s">
        <v>342</v>
      </c>
      <c r="D26" s="19" t="s">
        <v>303</v>
      </c>
      <c r="E26" s="76"/>
      <c r="F26" s="76"/>
      <c r="G26" s="21"/>
      <c r="H26" s="21"/>
      <c r="I26" s="20"/>
      <c r="J26" s="20"/>
      <c r="K26" s="20"/>
      <c r="L26" s="20"/>
      <c r="M26" s="21"/>
      <c r="N26" s="21"/>
      <c r="O26" s="2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76"/>
      <c r="AW26" s="76"/>
      <c r="AX26" s="76"/>
      <c r="AY26" s="76"/>
      <c r="AZ26" s="76"/>
      <c r="BA26" s="17">
        <v>0</v>
      </c>
      <c r="BB26" s="10"/>
      <c r="BC26" s="17" t="e">
        <f>BA26-#REF!</f>
        <v>#REF!</v>
      </c>
      <c r="BD26" s="10"/>
    </row>
    <row r="27" spans="1:56" ht="21.95" customHeight="1" x14ac:dyDescent="0.55000000000000004">
      <c r="A27" s="18">
        <v>15</v>
      </c>
      <c r="B27" s="18" t="s">
        <v>343</v>
      </c>
      <c r="C27" s="19" t="s">
        <v>344</v>
      </c>
      <c r="D27" s="19" t="s">
        <v>303</v>
      </c>
      <c r="E27" s="76"/>
      <c r="F27" s="76"/>
      <c r="G27" s="21"/>
      <c r="H27" s="21"/>
      <c r="I27" s="20"/>
      <c r="J27" s="20"/>
      <c r="K27" s="20"/>
      <c r="L27" s="20"/>
      <c r="M27" s="21"/>
      <c r="N27" s="21"/>
      <c r="O27" s="2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76"/>
      <c r="AW27" s="76"/>
      <c r="AX27" s="76"/>
      <c r="AY27" s="76"/>
      <c r="AZ27" s="76"/>
      <c r="BA27" s="17">
        <v>0</v>
      </c>
      <c r="BB27" s="10"/>
      <c r="BC27" s="17" t="e">
        <f>BA27-#REF!</f>
        <v>#REF!</v>
      </c>
      <c r="BD27" s="10"/>
    </row>
    <row r="28" spans="1:56" ht="21.95" customHeight="1" x14ac:dyDescent="0.55000000000000004">
      <c r="A28" s="18">
        <v>16</v>
      </c>
      <c r="B28" s="18" t="s">
        <v>345</v>
      </c>
      <c r="C28" s="19" t="s">
        <v>346</v>
      </c>
      <c r="D28" s="19" t="s">
        <v>303</v>
      </c>
      <c r="E28" s="76"/>
      <c r="F28" s="76"/>
      <c r="G28" s="21"/>
      <c r="H28" s="21"/>
      <c r="I28" s="20"/>
      <c r="J28" s="20"/>
      <c r="K28" s="20"/>
      <c r="L28" s="20"/>
      <c r="M28" s="21"/>
      <c r="N28" s="21"/>
      <c r="O28" s="2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76"/>
      <c r="AW28" s="76"/>
      <c r="AX28" s="76"/>
      <c r="AY28" s="76"/>
      <c r="AZ28" s="76"/>
      <c r="BA28" s="17">
        <v>0</v>
      </c>
      <c r="BB28" s="10"/>
      <c r="BC28" s="17" t="e">
        <f>BA28-#REF!</f>
        <v>#REF!</v>
      </c>
      <c r="BD28" s="10"/>
    </row>
    <row r="29" spans="1:56" ht="21.95" customHeight="1" x14ac:dyDescent="0.55000000000000004">
      <c r="A29" s="18">
        <v>17</v>
      </c>
      <c r="B29" s="18" t="s">
        <v>347</v>
      </c>
      <c r="C29" s="19" t="s">
        <v>348</v>
      </c>
      <c r="D29" s="19" t="s">
        <v>303</v>
      </c>
      <c r="E29" s="76"/>
      <c r="F29" s="76"/>
      <c r="G29" s="21">
        <v>2</v>
      </c>
      <c r="H29" s="21"/>
      <c r="I29" s="20"/>
      <c r="J29" s="20"/>
      <c r="K29" s="20"/>
      <c r="L29" s="20"/>
      <c r="M29" s="21"/>
      <c r="N29" s="21"/>
      <c r="O29" s="2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76"/>
      <c r="AW29" s="76"/>
      <c r="AX29" s="76"/>
      <c r="AY29" s="76"/>
      <c r="AZ29" s="76"/>
      <c r="BA29" s="17">
        <v>2</v>
      </c>
      <c r="BB29" s="10"/>
      <c r="BC29" s="17" t="e">
        <f>BA29-#REF!</f>
        <v>#REF!</v>
      </c>
      <c r="BD29" s="10"/>
    </row>
    <row r="30" spans="1:56" ht="21.95" customHeight="1" x14ac:dyDescent="0.55000000000000004">
      <c r="A30" s="18">
        <v>18</v>
      </c>
      <c r="B30" s="18" t="s">
        <v>350</v>
      </c>
      <c r="C30" s="19" t="s">
        <v>351</v>
      </c>
      <c r="D30" s="19" t="s">
        <v>303</v>
      </c>
      <c r="E30" s="76"/>
      <c r="F30" s="76"/>
      <c r="G30" s="21"/>
      <c r="H30" s="21"/>
      <c r="I30" s="20"/>
      <c r="J30" s="20"/>
      <c r="K30" s="20"/>
      <c r="L30" s="20"/>
      <c r="M30" s="21"/>
      <c r="N30" s="21"/>
      <c r="O30" s="2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76"/>
      <c r="AW30" s="76"/>
      <c r="AX30" s="76"/>
      <c r="AY30" s="76"/>
      <c r="AZ30" s="76"/>
      <c r="BA30" s="17">
        <v>0</v>
      </c>
      <c r="BB30" s="10"/>
      <c r="BC30" s="17" t="e">
        <f>BA30-#REF!</f>
        <v>#REF!</v>
      </c>
      <c r="BD30" s="10"/>
    </row>
    <row r="31" spans="1:56" ht="21.95" customHeight="1" x14ac:dyDescent="0.55000000000000004">
      <c r="A31" s="18">
        <v>19</v>
      </c>
      <c r="B31" s="18" t="s">
        <v>552</v>
      </c>
      <c r="C31" s="19" t="s">
        <v>553</v>
      </c>
      <c r="D31" s="19" t="s">
        <v>303</v>
      </c>
      <c r="E31" s="76"/>
      <c r="F31" s="76"/>
      <c r="G31" s="21"/>
      <c r="H31" s="21"/>
      <c r="I31" s="20"/>
      <c r="J31" s="20"/>
      <c r="K31" s="20"/>
      <c r="L31" s="20"/>
      <c r="M31" s="21"/>
      <c r="N31" s="21"/>
      <c r="O31" s="2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76"/>
      <c r="AW31" s="76"/>
      <c r="AX31" s="76"/>
      <c r="AY31" s="76"/>
      <c r="AZ31" s="76"/>
      <c r="BA31" s="17">
        <v>0</v>
      </c>
      <c r="BB31" s="10"/>
      <c r="BC31" s="17" t="e">
        <f>BA31-#REF!</f>
        <v>#REF!</v>
      </c>
      <c r="BD31" s="10"/>
    </row>
    <row r="32" spans="1:56" ht="21.95" customHeight="1" x14ac:dyDescent="0.55000000000000004">
      <c r="A32" s="18">
        <v>20</v>
      </c>
      <c r="B32" s="18" t="s">
        <v>352</v>
      </c>
      <c r="C32" s="19" t="s">
        <v>353</v>
      </c>
      <c r="D32" s="19" t="s">
        <v>303</v>
      </c>
      <c r="E32" s="76"/>
      <c r="F32" s="76"/>
      <c r="G32" s="21"/>
      <c r="H32" s="21"/>
      <c r="I32" s="20"/>
      <c r="J32" s="20"/>
      <c r="K32" s="20"/>
      <c r="L32" s="20"/>
      <c r="M32" s="21"/>
      <c r="N32" s="21"/>
      <c r="O32" s="2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76"/>
      <c r="AW32" s="76"/>
      <c r="AX32" s="76"/>
      <c r="AY32" s="76"/>
      <c r="AZ32" s="76"/>
      <c r="BA32" s="17">
        <v>0</v>
      </c>
      <c r="BB32" s="10"/>
      <c r="BC32" s="17" t="e">
        <f>BA32-#REF!</f>
        <v>#REF!</v>
      </c>
      <c r="BD32" s="10"/>
    </row>
    <row r="33" spans="1:56" ht="21.95" customHeight="1" x14ac:dyDescent="0.55000000000000004">
      <c r="A33" s="18">
        <v>21</v>
      </c>
      <c r="B33" s="18" t="s">
        <v>355</v>
      </c>
      <c r="C33" s="19" t="s">
        <v>356</v>
      </c>
      <c r="D33" s="19" t="s">
        <v>303</v>
      </c>
      <c r="E33" s="76"/>
      <c r="F33" s="76"/>
      <c r="G33" s="21"/>
      <c r="H33" s="21"/>
      <c r="I33" s="20"/>
      <c r="J33" s="20"/>
      <c r="K33" s="20"/>
      <c r="L33" s="20"/>
      <c r="M33" s="21"/>
      <c r="N33" s="21"/>
      <c r="O33" s="2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76"/>
      <c r="AW33" s="76"/>
      <c r="AX33" s="76"/>
      <c r="AY33" s="76"/>
      <c r="AZ33" s="76"/>
      <c r="BA33" s="17">
        <v>0</v>
      </c>
      <c r="BB33" s="10"/>
      <c r="BC33" s="17" t="e">
        <f>BA33-#REF!</f>
        <v>#REF!</v>
      </c>
      <c r="BD33" s="10"/>
    </row>
    <row r="34" spans="1:56" ht="21.95" customHeight="1" x14ac:dyDescent="0.55000000000000004">
      <c r="A34" s="18">
        <v>22</v>
      </c>
      <c r="B34" s="18" t="s">
        <v>357</v>
      </c>
      <c r="C34" s="19" t="s">
        <v>358</v>
      </c>
      <c r="D34" s="19" t="s">
        <v>303</v>
      </c>
      <c r="E34" s="76"/>
      <c r="F34" s="76"/>
      <c r="G34" s="21"/>
      <c r="H34" s="21"/>
      <c r="I34" s="20"/>
      <c r="J34" s="20"/>
      <c r="K34" s="20"/>
      <c r="L34" s="20"/>
      <c r="M34" s="21"/>
      <c r="N34" s="21"/>
      <c r="O34" s="2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76"/>
      <c r="AW34" s="76"/>
      <c r="AX34" s="76"/>
      <c r="AY34" s="76"/>
      <c r="AZ34" s="76"/>
      <c r="BA34" s="17">
        <v>0</v>
      </c>
      <c r="BB34" s="10"/>
      <c r="BC34" s="17" t="e">
        <f>BA34-#REF!</f>
        <v>#REF!</v>
      </c>
      <c r="BD34" s="10"/>
    </row>
    <row r="35" spans="1:56" ht="21.95" customHeight="1" x14ac:dyDescent="0.55000000000000004">
      <c r="A35" s="18">
        <v>23</v>
      </c>
      <c r="B35" s="18" t="s">
        <v>359</v>
      </c>
      <c r="C35" s="19" t="s">
        <v>360</v>
      </c>
      <c r="D35" s="19" t="s">
        <v>303</v>
      </c>
      <c r="E35" s="76"/>
      <c r="F35" s="76"/>
      <c r="G35" s="21"/>
      <c r="H35" s="21"/>
      <c r="I35" s="20"/>
      <c r="J35" s="20"/>
      <c r="K35" s="20"/>
      <c r="L35" s="20"/>
      <c r="M35" s="21"/>
      <c r="N35" s="21"/>
      <c r="O35" s="2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76"/>
      <c r="AW35" s="76"/>
      <c r="AX35" s="76"/>
      <c r="AY35" s="76"/>
      <c r="AZ35" s="76"/>
      <c r="BA35" s="17">
        <v>0</v>
      </c>
      <c r="BB35" s="10"/>
      <c r="BC35" s="17" t="e">
        <f>BA35-#REF!</f>
        <v>#REF!</v>
      </c>
      <c r="BD35" s="10"/>
    </row>
    <row r="36" spans="1:56" ht="21.95" customHeight="1" x14ac:dyDescent="0.55000000000000004">
      <c r="A36" s="18">
        <v>24</v>
      </c>
      <c r="B36" s="18" t="s">
        <v>361</v>
      </c>
      <c r="C36" s="19" t="s">
        <v>362</v>
      </c>
      <c r="D36" s="19" t="s">
        <v>303</v>
      </c>
      <c r="E36" s="76"/>
      <c r="F36" s="76"/>
      <c r="G36" s="21"/>
      <c r="H36" s="21"/>
      <c r="I36" s="20"/>
      <c r="J36" s="20"/>
      <c r="K36" s="20"/>
      <c r="L36" s="20"/>
      <c r="M36" s="21"/>
      <c r="N36" s="21"/>
      <c r="O36" s="21"/>
      <c r="P36" s="20">
        <v>1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76"/>
      <c r="AW36" s="76"/>
      <c r="AX36" s="76"/>
      <c r="AY36" s="76"/>
      <c r="AZ36" s="76"/>
      <c r="BA36" s="17">
        <v>1</v>
      </c>
      <c r="BB36" s="10"/>
      <c r="BC36" s="17" t="e">
        <f>BA36-#REF!</f>
        <v>#REF!</v>
      </c>
      <c r="BD36" s="10"/>
    </row>
    <row r="37" spans="1:56" ht="21.95" customHeight="1" x14ac:dyDescent="0.55000000000000004">
      <c r="A37" s="18">
        <v>25</v>
      </c>
      <c r="B37" s="18" t="s">
        <v>299</v>
      </c>
      <c r="C37" s="19" t="s">
        <v>363</v>
      </c>
      <c r="D37" s="19" t="s">
        <v>303</v>
      </c>
      <c r="E37" s="76"/>
      <c r="F37" s="76"/>
      <c r="G37" s="21"/>
      <c r="H37" s="21"/>
      <c r="I37" s="20"/>
      <c r="J37" s="20"/>
      <c r="K37" s="20"/>
      <c r="L37" s="20"/>
      <c r="M37" s="21"/>
      <c r="N37" s="21"/>
      <c r="O37" s="2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76"/>
      <c r="AW37" s="76"/>
      <c r="AX37" s="76"/>
      <c r="AY37" s="76"/>
      <c r="AZ37" s="76"/>
      <c r="BA37" s="17">
        <v>0</v>
      </c>
      <c r="BB37" s="10"/>
      <c r="BC37" s="17" t="e">
        <f>BA37-#REF!</f>
        <v>#REF!</v>
      </c>
      <c r="BD37" s="10"/>
    </row>
    <row r="38" spans="1:56" ht="21.95" customHeight="1" x14ac:dyDescent="0.55000000000000004">
      <c r="A38" s="18">
        <v>26</v>
      </c>
      <c r="B38" s="18" t="s">
        <v>554</v>
      </c>
      <c r="C38" s="19" t="s">
        <v>555</v>
      </c>
      <c r="D38" s="19" t="s">
        <v>303</v>
      </c>
      <c r="E38" s="76"/>
      <c r="F38" s="76"/>
      <c r="G38" s="21"/>
      <c r="H38" s="21"/>
      <c r="I38" s="20"/>
      <c r="J38" s="20"/>
      <c r="K38" s="20"/>
      <c r="L38" s="20"/>
      <c r="M38" s="21"/>
      <c r="N38" s="21"/>
      <c r="O38" s="2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76"/>
      <c r="AW38" s="76"/>
      <c r="AX38" s="76"/>
      <c r="AY38" s="76"/>
      <c r="AZ38" s="76"/>
      <c r="BA38" s="17">
        <v>0</v>
      </c>
      <c r="BB38" s="10"/>
      <c r="BC38" s="17" t="e">
        <f>BA38-#REF!</f>
        <v>#REF!</v>
      </c>
      <c r="BD38" s="10"/>
    </row>
    <row r="39" spans="1:56" ht="21.95" customHeight="1" x14ac:dyDescent="0.55000000000000004">
      <c r="A39" s="18">
        <v>27</v>
      </c>
      <c r="B39" s="18" t="s">
        <v>364</v>
      </c>
      <c r="C39" s="19" t="s">
        <v>365</v>
      </c>
      <c r="D39" s="19" t="s">
        <v>303</v>
      </c>
      <c r="E39" s="76"/>
      <c r="F39" s="76"/>
      <c r="G39" s="21"/>
      <c r="H39" s="21"/>
      <c r="I39" s="20"/>
      <c r="J39" s="20"/>
      <c r="K39" s="20"/>
      <c r="L39" s="20"/>
      <c r="M39" s="21"/>
      <c r="N39" s="21"/>
      <c r="O39" s="2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76"/>
      <c r="AW39" s="76"/>
      <c r="AX39" s="76"/>
      <c r="AY39" s="76"/>
      <c r="AZ39" s="76"/>
      <c r="BA39" s="17">
        <v>0</v>
      </c>
      <c r="BB39" s="10"/>
      <c r="BC39" s="17" t="e">
        <f>BA39-#REF!</f>
        <v>#REF!</v>
      </c>
      <c r="BD39" s="10"/>
    </row>
    <row r="40" spans="1:56" ht="21.95" customHeight="1" x14ac:dyDescent="0.55000000000000004">
      <c r="A40" s="18">
        <v>28</v>
      </c>
      <c r="B40" s="18" t="s">
        <v>556</v>
      </c>
      <c r="C40" s="19" t="s">
        <v>557</v>
      </c>
      <c r="D40" s="19" t="s">
        <v>303</v>
      </c>
      <c r="E40" s="76"/>
      <c r="F40" s="76"/>
      <c r="G40" s="21"/>
      <c r="H40" s="21"/>
      <c r="I40" s="20"/>
      <c r="J40" s="20"/>
      <c r="K40" s="20"/>
      <c r="L40" s="20"/>
      <c r="M40" s="21"/>
      <c r="N40" s="21"/>
      <c r="O40" s="21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76"/>
      <c r="AW40" s="76"/>
      <c r="AX40" s="76"/>
      <c r="AY40" s="76"/>
      <c r="AZ40" s="76"/>
      <c r="BA40" s="17">
        <v>0</v>
      </c>
      <c r="BB40" s="10"/>
      <c r="BC40" s="17" t="e">
        <f>BA40-#REF!</f>
        <v>#REF!</v>
      </c>
      <c r="BD40" s="10"/>
    </row>
    <row r="41" spans="1:56" ht="21.95" customHeight="1" x14ac:dyDescent="0.55000000000000004">
      <c r="A41" s="18">
        <v>29</v>
      </c>
      <c r="B41" s="18" t="s">
        <v>367</v>
      </c>
      <c r="C41" s="19" t="s">
        <v>368</v>
      </c>
      <c r="D41" s="19" t="s">
        <v>303</v>
      </c>
      <c r="E41" s="76"/>
      <c r="F41" s="76"/>
      <c r="G41" s="21"/>
      <c r="H41" s="21"/>
      <c r="I41" s="20"/>
      <c r="J41" s="20"/>
      <c r="K41" s="20"/>
      <c r="L41" s="20"/>
      <c r="M41" s="21"/>
      <c r="N41" s="21"/>
      <c r="O41" s="21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76"/>
      <c r="AW41" s="76"/>
      <c r="AX41" s="76"/>
      <c r="AY41" s="76"/>
      <c r="AZ41" s="76"/>
      <c r="BA41" s="17">
        <v>0</v>
      </c>
      <c r="BB41" s="10"/>
      <c r="BC41" s="17" t="e">
        <f>BA41-#REF!</f>
        <v>#REF!</v>
      </c>
      <c r="BD41" s="10"/>
    </row>
    <row r="42" spans="1:56" ht="21.95" customHeight="1" x14ac:dyDescent="0.55000000000000004">
      <c r="A42" s="18">
        <v>30</v>
      </c>
      <c r="B42" s="18" t="s">
        <v>369</v>
      </c>
      <c r="C42" s="19" t="s">
        <v>370</v>
      </c>
      <c r="D42" s="19" t="s">
        <v>303</v>
      </c>
      <c r="E42" s="76"/>
      <c r="F42" s="76"/>
      <c r="G42" s="21"/>
      <c r="H42" s="21"/>
      <c r="I42" s="20"/>
      <c r="J42" s="20"/>
      <c r="K42" s="20"/>
      <c r="L42" s="20"/>
      <c r="M42" s="21"/>
      <c r="N42" s="21"/>
      <c r="O42" s="2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76"/>
      <c r="AW42" s="76"/>
      <c r="AX42" s="76"/>
      <c r="AY42" s="76"/>
      <c r="AZ42" s="76"/>
      <c r="BA42" s="17">
        <v>0</v>
      </c>
      <c r="BB42" s="10"/>
      <c r="BC42" s="17" t="e">
        <f>BA42-#REF!</f>
        <v>#REF!</v>
      </c>
      <c r="BD42" s="10"/>
    </row>
    <row r="43" spans="1:56" ht="21.95" customHeight="1" x14ac:dyDescent="0.55000000000000004">
      <c r="A43" s="18">
        <v>31</v>
      </c>
      <c r="B43" s="18" t="s">
        <v>371</v>
      </c>
      <c r="C43" s="19" t="s">
        <v>372</v>
      </c>
      <c r="D43" s="19" t="s">
        <v>303</v>
      </c>
      <c r="E43" s="76"/>
      <c r="F43" s="76"/>
      <c r="G43" s="21"/>
      <c r="H43" s="21"/>
      <c r="I43" s="20"/>
      <c r="J43" s="20"/>
      <c r="K43" s="20"/>
      <c r="L43" s="20"/>
      <c r="M43" s="21"/>
      <c r="N43" s="21"/>
      <c r="O43" s="21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76"/>
      <c r="AW43" s="76"/>
      <c r="AX43" s="76"/>
      <c r="AY43" s="76"/>
      <c r="AZ43" s="76"/>
      <c r="BA43" s="17">
        <v>0</v>
      </c>
      <c r="BB43" s="10"/>
      <c r="BC43" s="17" t="e">
        <f>BA43-#REF!</f>
        <v>#REF!</v>
      </c>
      <c r="BD43" s="10"/>
    </row>
    <row r="44" spans="1:56" ht="21.95" customHeight="1" x14ac:dyDescent="0.55000000000000004">
      <c r="A44" s="18">
        <v>32</v>
      </c>
      <c r="B44" s="18" t="s">
        <v>373</v>
      </c>
      <c r="C44" s="19" t="s">
        <v>374</v>
      </c>
      <c r="D44" s="19" t="s">
        <v>303</v>
      </c>
      <c r="E44" s="76"/>
      <c r="F44" s="76"/>
      <c r="G44" s="21"/>
      <c r="H44" s="21"/>
      <c r="I44" s="20"/>
      <c r="J44" s="20"/>
      <c r="K44" s="20"/>
      <c r="L44" s="20"/>
      <c r="M44" s="21"/>
      <c r="N44" s="21"/>
      <c r="O44" s="21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76"/>
      <c r="AW44" s="76"/>
      <c r="AX44" s="76"/>
      <c r="AY44" s="76"/>
      <c r="AZ44" s="76"/>
      <c r="BA44" s="17">
        <v>0</v>
      </c>
      <c r="BB44" s="10"/>
      <c r="BC44" s="17" t="e">
        <f>BA44-#REF!</f>
        <v>#REF!</v>
      </c>
      <c r="BD44" s="10"/>
    </row>
    <row r="45" spans="1:56" ht="21.95" customHeight="1" x14ac:dyDescent="0.55000000000000004">
      <c r="A45" s="18">
        <v>33</v>
      </c>
      <c r="B45" s="18" t="s">
        <v>558</v>
      </c>
      <c r="C45" s="19" t="s">
        <v>559</v>
      </c>
      <c r="D45" s="19" t="s">
        <v>303</v>
      </c>
      <c r="E45" s="76"/>
      <c r="F45" s="76"/>
      <c r="G45" s="21"/>
      <c r="H45" s="21"/>
      <c r="I45" s="20"/>
      <c r="J45" s="20"/>
      <c r="K45" s="20"/>
      <c r="L45" s="20"/>
      <c r="M45" s="21"/>
      <c r="N45" s="21"/>
      <c r="O45" s="2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>
        <v>1</v>
      </c>
      <c r="AQ45" s="21"/>
      <c r="AR45" s="21"/>
      <c r="AS45" s="21"/>
      <c r="AT45" s="21"/>
      <c r="AU45" s="21"/>
      <c r="AV45" s="76"/>
      <c r="AW45" s="76"/>
      <c r="AX45" s="76"/>
      <c r="AY45" s="76"/>
      <c r="AZ45" s="76"/>
      <c r="BA45" s="17">
        <v>1</v>
      </c>
      <c r="BB45" s="10"/>
      <c r="BC45" s="17" t="e">
        <f>BA45-#REF!</f>
        <v>#REF!</v>
      </c>
      <c r="BD45" s="10"/>
    </row>
    <row r="46" spans="1:56" ht="21.95" customHeight="1" x14ac:dyDescent="0.55000000000000004">
      <c r="A46" s="18">
        <v>34</v>
      </c>
      <c r="B46" s="18" t="s">
        <v>375</v>
      </c>
      <c r="C46" s="19" t="s">
        <v>376</v>
      </c>
      <c r="D46" s="19" t="s">
        <v>303</v>
      </c>
      <c r="E46" s="76"/>
      <c r="F46" s="76"/>
      <c r="G46" s="21"/>
      <c r="H46" s="21"/>
      <c r="I46" s="20"/>
      <c r="J46" s="20"/>
      <c r="K46" s="20"/>
      <c r="L46" s="20"/>
      <c r="M46" s="21"/>
      <c r="N46" s="21"/>
      <c r="O46" s="2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76"/>
      <c r="AW46" s="76"/>
      <c r="AX46" s="76"/>
      <c r="AY46" s="76"/>
      <c r="AZ46" s="76"/>
      <c r="BA46" s="17">
        <v>0</v>
      </c>
      <c r="BB46" s="10"/>
      <c r="BC46" s="17" t="e">
        <f>BA46-#REF!</f>
        <v>#REF!</v>
      </c>
      <c r="BD46" s="10"/>
    </row>
    <row r="47" spans="1:56" ht="21.95" customHeight="1" x14ac:dyDescent="0.55000000000000004">
      <c r="A47" s="18">
        <v>35</v>
      </c>
      <c r="B47" s="18" t="s">
        <v>378</v>
      </c>
      <c r="C47" s="19" t="s">
        <v>379</v>
      </c>
      <c r="D47" s="19" t="s">
        <v>303</v>
      </c>
      <c r="E47" s="76"/>
      <c r="F47" s="76"/>
      <c r="G47" s="21"/>
      <c r="H47" s="21"/>
      <c r="I47" s="20"/>
      <c r="J47" s="20"/>
      <c r="K47" s="20">
        <v>1</v>
      </c>
      <c r="L47" s="20"/>
      <c r="M47" s="21"/>
      <c r="N47" s="21"/>
      <c r="O47" s="2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76"/>
      <c r="AW47" s="76"/>
      <c r="AX47" s="76"/>
      <c r="AY47" s="76"/>
      <c r="AZ47" s="76"/>
      <c r="BA47" s="17">
        <v>1</v>
      </c>
      <c r="BB47" s="10"/>
      <c r="BC47" s="17" t="e">
        <f>BA47-#REF!</f>
        <v>#REF!</v>
      </c>
      <c r="BD47" s="10"/>
    </row>
    <row r="48" spans="1:56" ht="21.95" customHeight="1" x14ac:dyDescent="0.55000000000000004">
      <c r="A48" s="18">
        <v>36</v>
      </c>
      <c r="B48" s="18" t="s">
        <v>561</v>
      </c>
      <c r="C48" s="19" t="s">
        <v>562</v>
      </c>
      <c r="D48" s="19" t="s">
        <v>303</v>
      </c>
      <c r="E48" s="76"/>
      <c r="F48" s="76"/>
      <c r="G48" s="21"/>
      <c r="H48" s="21"/>
      <c r="I48" s="20"/>
      <c r="J48" s="20"/>
      <c r="K48" s="20"/>
      <c r="L48" s="20"/>
      <c r="M48" s="21"/>
      <c r="N48" s="21"/>
      <c r="O48" s="2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76"/>
      <c r="AW48" s="76"/>
      <c r="AX48" s="76"/>
      <c r="AY48" s="76"/>
      <c r="AZ48" s="76"/>
      <c r="BA48" s="17">
        <v>0</v>
      </c>
      <c r="BB48" s="10"/>
      <c r="BC48" s="17" t="e">
        <f>BA48-#REF!</f>
        <v>#REF!</v>
      </c>
      <c r="BD48" s="10"/>
    </row>
    <row r="49" spans="1:56" ht="21.95" customHeight="1" x14ac:dyDescent="0.55000000000000004">
      <c r="A49" s="18">
        <v>37</v>
      </c>
      <c r="B49" s="18" t="s">
        <v>380</v>
      </c>
      <c r="C49" s="19" t="s">
        <v>381</v>
      </c>
      <c r="D49" s="19" t="s">
        <v>303</v>
      </c>
      <c r="E49" s="76"/>
      <c r="F49" s="76"/>
      <c r="G49" s="21"/>
      <c r="H49" s="21"/>
      <c r="I49" s="20"/>
      <c r="J49" s="20"/>
      <c r="K49" s="20"/>
      <c r="L49" s="20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76"/>
      <c r="AW49" s="76"/>
      <c r="AX49" s="76"/>
      <c r="AY49" s="76"/>
      <c r="AZ49" s="76"/>
      <c r="BA49" s="17">
        <v>0</v>
      </c>
      <c r="BB49" s="10"/>
      <c r="BC49" s="17" t="e">
        <f>BA49-#REF!</f>
        <v>#REF!</v>
      </c>
      <c r="BD49" s="10"/>
    </row>
    <row r="50" spans="1:56" ht="21.95" customHeight="1" x14ac:dyDescent="0.55000000000000004">
      <c r="A50" s="18">
        <v>38</v>
      </c>
      <c r="B50" s="18" t="s">
        <v>382</v>
      </c>
      <c r="C50" s="19" t="s">
        <v>563</v>
      </c>
      <c r="D50" s="19" t="s">
        <v>303</v>
      </c>
      <c r="E50" s="76"/>
      <c r="F50" s="76"/>
      <c r="G50" s="21"/>
      <c r="H50" s="21"/>
      <c r="I50" s="20"/>
      <c r="J50" s="20"/>
      <c r="K50" s="20"/>
      <c r="L50" s="20"/>
      <c r="M50" s="21"/>
      <c r="N50" s="21"/>
      <c r="O50" s="21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76"/>
      <c r="AW50" s="76"/>
      <c r="AX50" s="76"/>
      <c r="AY50" s="76"/>
      <c r="AZ50" s="76"/>
      <c r="BA50" s="17">
        <v>0</v>
      </c>
      <c r="BB50" s="10"/>
      <c r="BC50" s="17" t="e">
        <f>BA50-#REF!</f>
        <v>#REF!</v>
      </c>
      <c r="BD50" s="10"/>
    </row>
    <row r="51" spans="1:56" ht="21.95" customHeight="1" x14ac:dyDescent="0.55000000000000004">
      <c r="A51" s="18">
        <v>39</v>
      </c>
      <c r="B51" s="18" t="s">
        <v>383</v>
      </c>
      <c r="C51" s="19" t="s">
        <v>384</v>
      </c>
      <c r="D51" s="19" t="s">
        <v>303</v>
      </c>
      <c r="E51" s="76"/>
      <c r="F51" s="76"/>
      <c r="G51" s="21"/>
      <c r="H51" s="21"/>
      <c r="I51" s="20"/>
      <c r="J51" s="20">
        <v>1</v>
      </c>
      <c r="K51" s="20"/>
      <c r="L51" s="20"/>
      <c r="M51" s="21"/>
      <c r="N51" s="21"/>
      <c r="O51" s="2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76"/>
      <c r="AW51" s="76"/>
      <c r="AX51" s="76"/>
      <c r="AY51" s="76"/>
      <c r="AZ51" s="76"/>
      <c r="BA51" s="17">
        <v>1</v>
      </c>
      <c r="BB51" s="10"/>
      <c r="BC51" s="17" t="e">
        <f>BA51-#REF!</f>
        <v>#REF!</v>
      </c>
      <c r="BD51" s="10"/>
    </row>
    <row r="52" spans="1:56" ht="21.95" customHeight="1" x14ac:dyDescent="0.55000000000000004">
      <c r="A52" s="18">
        <v>40</v>
      </c>
      <c r="B52" s="18" t="s">
        <v>386</v>
      </c>
      <c r="C52" s="19" t="s">
        <v>387</v>
      </c>
      <c r="D52" s="19" t="s">
        <v>303</v>
      </c>
      <c r="E52" s="76"/>
      <c r="F52" s="76"/>
      <c r="G52" s="21"/>
      <c r="H52" s="21"/>
      <c r="I52" s="20"/>
      <c r="J52" s="20"/>
      <c r="K52" s="20"/>
      <c r="L52" s="20"/>
      <c r="M52" s="21"/>
      <c r="N52" s="21"/>
      <c r="O52" s="2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76"/>
      <c r="AW52" s="76"/>
      <c r="AX52" s="76"/>
      <c r="AY52" s="76"/>
      <c r="AZ52" s="76"/>
      <c r="BA52" s="17">
        <v>0</v>
      </c>
      <c r="BB52" s="10"/>
      <c r="BC52" s="17" t="e">
        <f>BA52-#REF!</f>
        <v>#REF!</v>
      </c>
      <c r="BD52" s="10"/>
    </row>
    <row r="53" spans="1:56" ht="21.95" customHeight="1" x14ac:dyDescent="0.55000000000000004">
      <c r="A53" s="18">
        <v>41</v>
      </c>
      <c r="B53" s="18" t="s">
        <v>389</v>
      </c>
      <c r="C53" s="19" t="s">
        <v>390</v>
      </c>
      <c r="D53" s="19" t="s">
        <v>303</v>
      </c>
      <c r="E53" s="76"/>
      <c r="F53" s="76"/>
      <c r="G53" s="21"/>
      <c r="H53" s="21"/>
      <c r="I53" s="20"/>
      <c r="J53" s="20"/>
      <c r="K53" s="20">
        <v>1</v>
      </c>
      <c r="L53" s="20"/>
      <c r="M53" s="21"/>
      <c r="N53" s="21"/>
      <c r="O53" s="2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76"/>
      <c r="AW53" s="76"/>
      <c r="AX53" s="76"/>
      <c r="AY53" s="76"/>
      <c r="AZ53" s="76"/>
      <c r="BA53" s="17">
        <v>1</v>
      </c>
      <c r="BB53" s="10"/>
      <c r="BC53" s="17" t="e">
        <f>BA53-#REF!</f>
        <v>#REF!</v>
      </c>
      <c r="BD53" s="10"/>
    </row>
    <row r="54" spans="1:56" ht="21.95" customHeight="1" x14ac:dyDescent="0.55000000000000004">
      <c r="A54" s="18">
        <v>42</v>
      </c>
      <c r="B54" s="18" t="s">
        <v>391</v>
      </c>
      <c r="C54" s="19" t="s">
        <v>392</v>
      </c>
      <c r="D54" s="19" t="s">
        <v>303</v>
      </c>
      <c r="E54" s="76"/>
      <c r="F54" s="76"/>
      <c r="G54" s="21"/>
      <c r="H54" s="21"/>
      <c r="I54" s="20"/>
      <c r="J54" s="20"/>
      <c r="K54" s="20"/>
      <c r="L54" s="20"/>
      <c r="M54" s="21"/>
      <c r="N54" s="21"/>
      <c r="O54" s="2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76"/>
      <c r="AW54" s="76"/>
      <c r="AX54" s="76"/>
      <c r="AY54" s="76"/>
      <c r="AZ54" s="76"/>
      <c r="BA54" s="17">
        <v>0</v>
      </c>
      <c r="BB54" s="10"/>
      <c r="BC54" s="17" t="e">
        <f>BA54-#REF!</f>
        <v>#REF!</v>
      </c>
      <c r="BD54" s="10"/>
    </row>
    <row r="55" spans="1:56" ht="21.95" customHeight="1" x14ac:dyDescent="0.55000000000000004">
      <c r="A55" s="18">
        <v>43</v>
      </c>
      <c r="B55" s="18" t="s">
        <v>393</v>
      </c>
      <c r="C55" s="19" t="s">
        <v>394</v>
      </c>
      <c r="D55" s="19" t="s">
        <v>303</v>
      </c>
      <c r="E55" s="76"/>
      <c r="F55" s="76"/>
      <c r="G55" s="21">
        <v>1</v>
      </c>
      <c r="H55" s="21"/>
      <c r="I55" s="20"/>
      <c r="J55" s="20"/>
      <c r="K55" s="20"/>
      <c r="L55" s="20"/>
      <c r="M55" s="21"/>
      <c r="N55" s="21"/>
      <c r="O55" s="21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76"/>
      <c r="AW55" s="76"/>
      <c r="AX55" s="76"/>
      <c r="AY55" s="76"/>
      <c r="AZ55" s="76"/>
      <c r="BA55" s="17">
        <v>1</v>
      </c>
      <c r="BB55" s="10"/>
      <c r="BC55" s="17" t="e">
        <f>BA55-#REF!</f>
        <v>#REF!</v>
      </c>
      <c r="BD55" s="10"/>
    </row>
    <row r="56" spans="1:56" ht="21.95" customHeight="1" x14ac:dyDescent="0.55000000000000004">
      <c r="A56" s="18">
        <v>44</v>
      </c>
      <c r="B56" s="18" t="s">
        <v>564</v>
      </c>
      <c r="C56" s="19" t="s">
        <v>565</v>
      </c>
      <c r="D56" s="19" t="s">
        <v>303</v>
      </c>
      <c r="E56" s="76"/>
      <c r="F56" s="76"/>
      <c r="G56" s="21"/>
      <c r="H56" s="21"/>
      <c r="I56" s="20"/>
      <c r="J56" s="20"/>
      <c r="K56" s="20"/>
      <c r="L56" s="20"/>
      <c r="M56" s="21"/>
      <c r="N56" s="21"/>
      <c r="O56" s="21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76"/>
      <c r="AW56" s="76"/>
      <c r="AX56" s="76"/>
      <c r="AY56" s="76"/>
      <c r="AZ56" s="76"/>
      <c r="BA56" s="17">
        <v>0</v>
      </c>
      <c r="BB56" s="10"/>
      <c r="BC56" s="17" t="e">
        <f>BA56-#REF!</f>
        <v>#REF!</v>
      </c>
      <c r="BD56" s="10"/>
    </row>
    <row r="57" spans="1:56" ht="21.95" customHeight="1" x14ac:dyDescent="0.55000000000000004">
      <c r="A57" s="18">
        <v>45</v>
      </c>
      <c r="B57" s="18" t="s">
        <v>395</v>
      </c>
      <c r="C57" s="19" t="s">
        <v>396</v>
      </c>
      <c r="D57" s="19" t="s">
        <v>303</v>
      </c>
      <c r="E57" s="76"/>
      <c r="F57" s="76"/>
      <c r="G57" s="21"/>
      <c r="H57" s="21"/>
      <c r="I57" s="20"/>
      <c r="J57" s="20"/>
      <c r="K57" s="20"/>
      <c r="L57" s="20"/>
      <c r="M57" s="21"/>
      <c r="N57" s="21"/>
      <c r="O57" s="2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76"/>
      <c r="AW57" s="76"/>
      <c r="AX57" s="76"/>
      <c r="AY57" s="76"/>
      <c r="AZ57" s="76"/>
      <c r="BA57" s="17">
        <v>0</v>
      </c>
      <c r="BB57" s="10"/>
      <c r="BC57" s="17" t="e">
        <f>BA57-#REF!</f>
        <v>#REF!</v>
      </c>
      <c r="BD57" s="10"/>
    </row>
    <row r="58" spans="1:56" ht="21.95" customHeight="1" x14ac:dyDescent="0.55000000000000004">
      <c r="A58" s="18">
        <v>46</v>
      </c>
      <c r="B58" s="18" t="s">
        <v>397</v>
      </c>
      <c r="C58" s="19" t="s">
        <v>398</v>
      </c>
      <c r="D58" s="19" t="s">
        <v>303</v>
      </c>
      <c r="E58" s="76"/>
      <c r="F58" s="76"/>
      <c r="G58" s="21"/>
      <c r="H58" s="21"/>
      <c r="I58" s="20"/>
      <c r="J58" s="20"/>
      <c r="K58" s="20"/>
      <c r="L58" s="20"/>
      <c r="M58" s="21"/>
      <c r="N58" s="21"/>
      <c r="O58" s="21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76"/>
      <c r="AW58" s="76"/>
      <c r="AX58" s="76"/>
      <c r="AY58" s="76"/>
      <c r="AZ58" s="76"/>
      <c r="BA58" s="17">
        <v>0</v>
      </c>
      <c r="BB58" s="10"/>
      <c r="BC58" s="17" t="e">
        <f>BA58-#REF!</f>
        <v>#REF!</v>
      </c>
      <c r="BD58" s="10"/>
    </row>
    <row r="59" spans="1:56" ht="21.95" customHeight="1" x14ac:dyDescent="0.55000000000000004">
      <c r="A59" s="18">
        <v>47</v>
      </c>
      <c r="B59" s="18" t="s">
        <v>566</v>
      </c>
      <c r="C59" s="19" t="s">
        <v>590</v>
      </c>
      <c r="D59" s="19" t="s">
        <v>303</v>
      </c>
      <c r="E59" s="76"/>
      <c r="F59" s="76"/>
      <c r="G59" s="21"/>
      <c r="H59" s="21"/>
      <c r="I59" s="20"/>
      <c r="J59" s="20"/>
      <c r="K59" s="20"/>
      <c r="L59" s="20"/>
      <c r="M59" s="21"/>
      <c r="N59" s="21"/>
      <c r="O59" s="21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76"/>
      <c r="AW59" s="76"/>
      <c r="AX59" s="76"/>
      <c r="AY59" s="76"/>
      <c r="AZ59" s="76"/>
      <c r="BA59" s="17">
        <v>0</v>
      </c>
      <c r="BB59" s="10"/>
      <c r="BC59" s="17" t="e">
        <f>BA59-#REF!</f>
        <v>#REF!</v>
      </c>
      <c r="BD59" s="10"/>
    </row>
    <row r="60" spans="1:56" ht="21.95" customHeight="1" x14ac:dyDescent="0.55000000000000004">
      <c r="A60" s="18">
        <v>48</v>
      </c>
      <c r="B60" s="18" t="s">
        <v>400</v>
      </c>
      <c r="C60" s="19" t="s">
        <v>401</v>
      </c>
      <c r="D60" s="19" t="s">
        <v>303</v>
      </c>
      <c r="E60" s="76"/>
      <c r="F60" s="76"/>
      <c r="G60" s="21"/>
      <c r="H60" s="21"/>
      <c r="I60" s="20"/>
      <c r="J60" s="20"/>
      <c r="K60" s="20"/>
      <c r="L60" s="20"/>
      <c r="M60" s="21"/>
      <c r="N60" s="21"/>
      <c r="O60" s="21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76"/>
      <c r="AW60" s="76"/>
      <c r="AX60" s="76"/>
      <c r="AY60" s="76"/>
      <c r="AZ60" s="76"/>
      <c r="BA60" s="17">
        <v>0</v>
      </c>
      <c r="BB60" s="10"/>
      <c r="BC60" s="17" t="e">
        <f>BA60-#REF!</f>
        <v>#REF!</v>
      </c>
      <c r="BD60" s="10"/>
    </row>
    <row r="61" spans="1:56" ht="21.95" customHeight="1" x14ac:dyDescent="0.55000000000000004">
      <c r="A61" s="18">
        <v>49</v>
      </c>
      <c r="B61" s="18" t="s">
        <v>402</v>
      </c>
      <c r="C61" s="19" t="s">
        <v>403</v>
      </c>
      <c r="D61" s="19" t="s">
        <v>303</v>
      </c>
      <c r="E61" s="76"/>
      <c r="F61" s="76"/>
      <c r="G61" s="21"/>
      <c r="H61" s="21"/>
      <c r="I61" s="20"/>
      <c r="J61" s="20"/>
      <c r="K61" s="20"/>
      <c r="L61" s="20"/>
      <c r="M61" s="21"/>
      <c r="N61" s="21"/>
      <c r="O61" s="21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76"/>
      <c r="AW61" s="76"/>
      <c r="AX61" s="76"/>
      <c r="AY61" s="76"/>
      <c r="AZ61" s="76"/>
      <c r="BA61" s="17">
        <v>0</v>
      </c>
      <c r="BB61" s="10"/>
      <c r="BC61" s="17" t="e">
        <f>BA61-#REF!</f>
        <v>#REF!</v>
      </c>
      <c r="BD61" s="10"/>
    </row>
    <row r="62" spans="1:56" ht="21.95" customHeight="1" x14ac:dyDescent="0.55000000000000004">
      <c r="A62" s="18">
        <v>50</v>
      </c>
      <c r="B62" s="18" t="s">
        <v>404</v>
      </c>
      <c r="C62" s="19" t="s">
        <v>405</v>
      </c>
      <c r="D62" s="19" t="s">
        <v>303</v>
      </c>
      <c r="E62" s="76"/>
      <c r="F62" s="76"/>
      <c r="G62" s="21"/>
      <c r="H62" s="21"/>
      <c r="I62" s="20"/>
      <c r="J62" s="20"/>
      <c r="K62" s="20"/>
      <c r="L62" s="20"/>
      <c r="M62" s="21"/>
      <c r="N62" s="21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76"/>
      <c r="AW62" s="76"/>
      <c r="AX62" s="76"/>
      <c r="AY62" s="76"/>
      <c r="AZ62" s="76"/>
      <c r="BA62" s="17">
        <v>0</v>
      </c>
      <c r="BB62" s="10"/>
      <c r="BC62" s="17" t="e">
        <f>BA62-#REF!</f>
        <v>#REF!</v>
      </c>
      <c r="BD62" s="10"/>
    </row>
    <row r="63" spans="1:56" ht="21.95" customHeight="1" x14ac:dyDescent="0.55000000000000004">
      <c r="A63" s="18">
        <v>51</v>
      </c>
      <c r="B63" s="18" t="s">
        <v>406</v>
      </c>
      <c r="C63" s="19" t="s">
        <v>407</v>
      </c>
      <c r="D63" s="19" t="s">
        <v>303</v>
      </c>
      <c r="E63" s="76"/>
      <c r="F63" s="76"/>
      <c r="G63" s="21"/>
      <c r="H63" s="21"/>
      <c r="I63" s="20"/>
      <c r="J63" s="20"/>
      <c r="K63" s="20"/>
      <c r="L63" s="20"/>
      <c r="M63" s="21"/>
      <c r="N63" s="21"/>
      <c r="O63" s="21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76"/>
      <c r="AW63" s="76"/>
      <c r="AX63" s="76"/>
      <c r="AY63" s="76"/>
      <c r="AZ63" s="76"/>
      <c r="BA63" s="17">
        <v>0</v>
      </c>
      <c r="BB63" s="10"/>
      <c r="BC63" s="17" t="e">
        <f>BA63-#REF!</f>
        <v>#REF!</v>
      </c>
      <c r="BD63" s="10"/>
    </row>
    <row r="64" spans="1:56" ht="21.95" customHeight="1" x14ac:dyDescent="0.55000000000000004">
      <c r="A64" s="18">
        <v>52</v>
      </c>
      <c r="B64" s="18" t="s">
        <v>408</v>
      </c>
      <c r="C64" s="19" t="s">
        <v>409</v>
      </c>
      <c r="D64" s="19" t="s">
        <v>303</v>
      </c>
      <c r="E64" s="76"/>
      <c r="F64" s="76"/>
      <c r="G64" s="21"/>
      <c r="H64" s="21"/>
      <c r="I64" s="20"/>
      <c r="J64" s="20"/>
      <c r="K64" s="20"/>
      <c r="L64" s="20"/>
      <c r="M64" s="21"/>
      <c r="N64" s="21"/>
      <c r="O64" s="21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76"/>
      <c r="AW64" s="76"/>
      <c r="AX64" s="76"/>
      <c r="AY64" s="76"/>
      <c r="AZ64" s="76"/>
      <c r="BA64" s="17">
        <v>0</v>
      </c>
      <c r="BB64" s="10"/>
      <c r="BC64" s="17" t="e">
        <f>BA64-#REF!</f>
        <v>#REF!</v>
      </c>
      <c r="BD64" s="10"/>
    </row>
    <row r="65" spans="1:56" ht="21.95" customHeight="1" x14ac:dyDescent="0.55000000000000004">
      <c r="A65" s="18">
        <v>53</v>
      </c>
      <c r="B65" s="18" t="s">
        <v>306</v>
      </c>
      <c r="C65" s="19" t="s">
        <v>410</v>
      </c>
      <c r="D65" s="19" t="s">
        <v>303</v>
      </c>
      <c r="E65" s="76"/>
      <c r="F65" s="76"/>
      <c r="G65" s="21"/>
      <c r="H65" s="21"/>
      <c r="I65" s="20"/>
      <c r="J65" s="20"/>
      <c r="K65" s="20"/>
      <c r="L65" s="20"/>
      <c r="M65" s="21"/>
      <c r="N65" s="21"/>
      <c r="O65" s="21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76"/>
      <c r="AW65" s="76"/>
      <c r="AX65" s="76"/>
      <c r="AY65" s="76"/>
      <c r="AZ65" s="76"/>
      <c r="BA65" s="17">
        <v>0</v>
      </c>
      <c r="BB65" s="10"/>
      <c r="BC65" s="17" t="e">
        <f>BA65-#REF!</f>
        <v>#REF!</v>
      </c>
      <c r="BD65" s="10"/>
    </row>
    <row r="66" spans="1:56" ht="21.95" customHeight="1" x14ac:dyDescent="0.55000000000000004">
      <c r="A66" s="18">
        <v>54</v>
      </c>
      <c r="B66" s="18" t="s">
        <v>567</v>
      </c>
      <c r="C66" s="19" t="s">
        <v>568</v>
      </c>
      <c r="D66" s="19" t="s">
        <v>303</v>
      </c>
      <c r="E66" s="76"/>
      <c r="F66" s="76"/>
      <c r="G66" s="21"/>
      <c r="H66" s="21"/>
      <c r="I66" s="20"/>
      <c r="J66" s="20"/>
      <c r="K66" s="20"/>
      <c r="L66" s="20"/>
      <c r="M66" s="21"/>
      <c r="N66" s="21"/>
      <c r="O66" s="21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76"/>
      <c r="AW66" s="76"/>
      <c r="AX66" s="76"/>
      <c r="AY66" s="76"/>
      <c r="AZ66" s="76"/>
      <c r="BA66" s="17">
        <v>0</v>
      </c>
      <c r="BB66" s="10"/>
      <c r="BC66" s="17" t="e">
        <f>BA66-#REF!</f>
        <v>#REF!</v>
      </c>
      <c r="BD66" s="10"/>
    </row>
    <row r="67" spans="1:56" ht="21.95" customHeight="1" x14ac:dyDescent="0.55000000000000004">
      <c r="A67" s="18">
        <v>55</v>
      </c>
      <c r="B67" s="18" t="s">
        <v>411</v>
      </c>
      <c r="C67" s="19" t="s">
        <v>412</v>
      </c>
      <c r="D67" s="19" t="s">
        <v>303</v>
      </c>
      <c r="E67" s="76"/>
      <c r="F67" s="76"/>
      <c r="G67" s="21"/>
      <c r="H67" s="21"/>
      <c r="I67" s="20"/>
      <c r="J67" s="20"/>
      <c r="K67" s="20">
        <v>1</v>
      </c>
      <c r="L67" s="20"/>
      <c r="M67" s="21"/>
      <c r="N67" s="21"/>
      <c r="O67" s="2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76"/>
      <c r="AW67" s="76"/>
      <c r="AX67" s="76"/>
      <c r="AY67" s="76"/>
      <c r="AZ67" s="76"/>
      <c r="BA67" s="17">
        <v>1</v>
      </c>
      <c r="BB67" s="10"/>
      <c r="BC67" s="17" t="e">
        <f>BA67-#REF!</f>
        <v>#REF!</v>
      </c>
      <c r="BD67" s="10"/>
    </row>
    <row r="68" spans="1:56" ht="21.95" customHeight="1" x14ac:dyDescent="0.55000000000000004">
      <c r="A68" s="18">
        <v>56</v>
      </c>
      <c r="B68" s="18" t="s">
        <v>414</v>
      </c>
      <c r="C68" s="19" t="s">
        <v>415</v>
      </c>
      <c r="D68" s="19" t="s">
        <v>303</v>
      </c>
      <c r="E68" s="76"/>
      <c r="F68" s="76"/>
      <c r="G68" s="21"/>
      <c r="H68" s="21"/>
      <c r="I68" s="20"/>
      <c r="J68" s="20"/>
      <c r="K68" s="20"/>
      <c r="L68" s="20"/>
      <c r="M68" s="21"/>
      <c r="N68" s="21"/>
      <c r="O68" s="2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76"/>
      <c r="AW68" s="76"/>
      <c r="AX68" s="76"/>
      <c r="AY68" s="76"/>
      <c r="AZ68" s="76"/>
      <c r="BA68" s="17">
        <v>0</v>
      </c>
      <c r="BB68" s="10"/>
      <c r="BC68" s="17" t="e">
        <f>BA68-#REF!</f>
        <v>#REF!</v>
      </c>
      <c r="BD68" s="10"/>
    </row>
    <row r="69" spans="1:56" ht="21.95" customHeight="1" x14ac:dyDescent="0.55000000000000004">
      <c r="A69" s="18">
        <v>57</v>
      </c>
      <c r="B69" s="18" t="s">
        <v>417</v>
      </c>
      <c r="C69" s="19" t="s">
        <v>418</v>
      </c>
      <c r="D69" s="19" t="s">
        <v>303</v>
      </c>
      <c r="E69" s="76"/>
      <c r="F69" s="76"/>
      <c r="G69" s="21"/>
      <c r="H69" s="21"/>
      <c r="I69" s="20"/>
      <c r="J69" s="20"/>
      <c r="K69" s="20"/>
      <c r="L69" s="20"/>
      <c r="M69" s="21"/>
      <c r="N69" s="21"/>
      <c r="O69" s="2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76"/>
      <c r="AW69" s="76"/>
      <c r="AX69" s="76"/>
      <c r="AY69" s="76"/>
      <c r="AZ69" s="76"/>
      <c r="BA69" s="17">
        <v>0</v>
      </c>
      <c r="BB69" s="10"/>
      <c r="BC69" s="17" t="e">
        <f>BA69-#REF!</f>
        <v>#REF!</v>
      </c>
      <c r="BD69" s="10"/>
    </row>
    <row r="70" spans="1:56" ht="21.95" customHeight="1" x14ac:dyDescent="0.55000000000000004">
      <c r="A70" s="18">
        <v>58</v>
      </c>
      <c r="B70" s="18" t="s">
        <v>569</v>
      </c>
      <c r="C70" s="19" t="s">
        <v>570</v>
      </c>
      <c r="D70" s="19" t="s">
        <v>303</v>
      </c>
      <c r="E70" s="76"/>
      <c r="F70" s="76"/>
      <c r="G70" s="21"/>
      <c r="H70" s="21"/>
      <c r="I70" s="20"/>
      <c r="J70" s="20"/>
      <c r="K70" s="20"/>
      <c r="L70" s="20"/>
      <c r="M70" s="21"/>
      <c r="N70" s="21"/>
      <c r="O70" s="2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>
        <v>1</v>
      </c>
      <c r="AB70" s="2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76"/>
      <c r="AW70" s="76"/>
      <c r="AX70" s="76"/>
      <c r="AY70" s="76"/>
      <c r="AZ70" s="76"/>
      <c r="BA70" s="17">
        <v>1</v>
      </c>
      <c r="BB70" s="10"/>
      <c r="BC70" s="17" t="e">
        <f>BA70-#REF!</f>
        <v>#REF!</v>
      </c>
      <c r="BD70" s="10"/>
    </row>
    <row r="71" spans="1:56" ht="21.95" customHeight="1" x14ac:dyDescent="0.55000000000000004">
      <c r="A71" s="18">
        <v>59</v>
      </c>
      <c r="B71" s="18" t="s">
        <v>419</v>
      </c>
      <c r="C71" s="19" t="s">
        <v>420</v>
      </c>
      <c r="D71" s="19" t="s">
        <v>303</v>
      </c>
      <c r="E71" s="76"/>
      <c r="F71" s="76"/>
      <c r="G71" s="21"/>
      <c r="H71" s="21"/>
      <c r="I71" s="20"/>
      <c r="J71" s="20"/>
      <c r="K71" s="20"/>
      <c r="L71" s="20"/>
      <c r="M71" s="21"/>
      <c r="N71" s="21"/>
      <c r="O71" s="2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76"/>
      <c r="AW71" s="76"/>
      <c r="AX71" s="76"/>
      <c r="AY71" s="76"/>
      <c r="AZ71" s="76"/>
      <c r="BA71" s="17">
        <v>0</v>
      </c>
      <c r="BB71" s="10"/>
      <c r="BC71" s="17" t="e">
        <f>BA71-#REF!</f>
        <v>#REF!</v>
      </c>
      <c r="BD71" s="10"/>
    </row>
    <row r="72" spans="1:56" ht="21.95" customHeight="1" x14ac:dyDescent="0.55000000000000004">
      <c r="A72" s="18">
        <v>60</v>
      </c>
      <c r="B72" s="18" t="s">
        <v>421</v>
      </c>
      <c r="C72" s="19" t="s">
        <v>422</v>
      </c>
      <c r="D72" s="19" t="s">
        <v>303</v>
      </c>
      <c r="E72" s="76"/>
      <c r="F72" s="76"/>
      <c r="G72" s="21">
        <v>1</v>
      </c>
      <c r="H72" s="21"/>
      <c r="I72" s="20"/>
      <c r="J72" s="20"/>
      <c r="K72" s="20"/>
      <c r="L72" s="20"/>
      <c r="M72" s="21"/>
      <c r="N72" s="21"/>
      <c r="O72" s="2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76"/>
      <c r="AW72" s="76"/>
      <c r="AX72" s="76"/>
      <c r="AY72" s="76"/>
      <c r="AZ72" s="76"/>
      <c r="BA72" s="17">
        <v>1</v>
      </c>
      <c r="BB72" s="10"/>
      <c r="BC72" s="17" t="e">
        <f>BA72-#REF!</f>
        <v>#REF!</v>
      </c>
      <c r="BD72" s="10"/>
    </row>
    <row r="73" spans="1:56" ht="21.95" customHeight="1" x14ac:dyDescent="0.55000000000000004">
      <c r="A73" s="18">
        <v>61</v>
      </c>
      <c r="B73" s="18" t="s">
        <v>424</v>
      </c>
      <c r="C73" s="19" t="s">
        <v>425</v>
      </c>
      <c r="D73" s="19" t="s">
        <v>303</v>
      </c>
      <c r="E73" s="76"/>
      <c r="F73" s="76"/>
      <c r="G73" s="21"/>
      <c r="H73" s="21"/>
      <c r="I73" s="20"/>
      <c r="J73" s="20"/>
      <c r="K73" s="20"/>
      <c r="L73" s="20"/>
      <c r="M73" s="21"/>
      <c r="N73" s="21"/>
      <c r="O73" s="2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76"/>
      <c r="AW73" s="76"/>
      <c r="AX73" s="76"/>
      <c r="AY73" s="76"/>
      <c r="AZ73" s="76"/>
      <c r="BA73" s="17">
        <v>0</v>
      </c>
      <c r="BB73" s="10"/>
      <c r="BC73" s="17" t="e">
        <f>BA73-#REF!</f>
        <v>#REF!</v>
      </c>
      <c r="BD73" s="10"/>
    </row>
    <row r="74" spans="1:56" ht="21.95" customHeight="1" x14ac:dyDescent="0.55000000000000004">
      <c r="A74" s="18">
        <v>62</v>
      </c>
      <c r="B74" s="18" t="s">
        <v>427</v>
      </c>
      <c r="C74" s="19" t="s">
        <v>428</v>
      </c>
      <c r="D74" s="19" t="s">
        <v>303</v>
      </c>
      <c r="E74" s="76"/>
      <c r="F74" s="76"/>
      <c r="G74" s="21"/>
      <c r="H74" s="21"/>
      <c r="I74" s="20"/>
      <c r="J74" s="20">
        <v>1</v>
      </c>
      <c r="K74" s="20">
        <v>1</v>
      </c>
      <c r="L74" s="20"/>
      <c r="M74" s="21"/>
      <c r="N74" s="21"/>
      <c r="O74" s="2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76"/>
      <c r="AW74" s="76"/>
      <c r="AX74" s="76"/>
      <c r="AY74" s="76"/>
      <c r="AZ74" s="76"/>
      <c r="BA74" s="17">
        <v>2</v>
      </c>
      <c r="BB74" s="10"/>
      <c r="BC74" s="17" t="e">
        <f>BA74-#REF!</f>
        <v>#REF!</v>
      </c>
      <c r="BD74" s="10"/>
    </row>
    <row r="75" spans="1:56" ht="21.95" customHeight="1" x14ac:dyDescent="0.55000000000000004">
      <c r="A75" s="18">
        <v>63</v>
      </c>
      <c r="B75" s="18" t="s">
        <v>571</v>
      </c>
      <c r="C75" s="19" t="s">
        <v>572</v>
      </c>
      <c r="D75" s="19" t="s">
        <v>303</v>
      </c>
      <c r="E75" s="76"/>
      <c r="F75" s="76"/>
      <c r="G75" s="21"/>
      <c r="H75" s="21"/>
      <c r="I75" s="20"/>
      <c r="J75" s="20"/>
      <c r="K75" s="20"/>
      <c r="L75" s="20"/>
      <c r="M75" s="21"/>
      <c r="N75" s="21"/>
      <c r="O75" s="2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76"/>
      <c r="AW75" s="76"/>
      <c r="AX75" s="76"/>
      <c r="AY75" s="76"/>
      <c r="AZ75" s="76"/>
      <c r="BA75" s="17">
        <v>0</v>
      </c>
      <c r="BB75" s="10"/>
      <c r="BC75" s="17" t="e">
        <f>BA75-#REF!</f>
        <v>#REF!</v>
      </c>
      <c r="BD75" s="10"/>
    </row>
    <row r="76" spans="1:56" ht="21.95" customHeight="1" x14ac:dyDescent="0.55000000000000004">
      <c r="A76" s="18">
        <v>64</v>
      </c>
      <c r="B76" s="18" t="s">
        <v>429</v>
      </c>
      <c r="C76" s="19" t="s">
        <v>430</v>
      </c>
      <c r="D76" s="19" t="s">
        <v>303</v>
      </c>
      <c r="E76" s="76"/>
      <c r="F76" s="76"/>
      <c r="G76" s="21"/>
      <c r="H76" s="21"/>
      <c r="I76" s="20"/>
      <c r="J76" s="20"/>
      <c r="K76" s="20"/>
      <c r="L76" s="20"/>
      <c r="M76" s="21"/>
      <c r="N76" s="21"/>
      <c r="O76" s="2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76"/>
      <c r="AW76" s="76"/>
      <c r="AX76" s="76"/>
      <c r="AY76" s="76"/>
      <c r="AZ76" s="76"/>
      <c r="BA76" s="17">
        <v>0</v>
      </c>
      <c r="BB76" s="10"/>
      <c r="BC76" s="17" t="e">
        <f>BA76-#REF!</f>
        <v>#REF!</v>
      </c>
      <c r="BD76" s="10"/>
    </row>
    <row r="77" spans="1:56" ht="21.95" customHeight="1" x14ac:dyDescent="0.55000000000000004">
      <c r="A77" s="18">
        <v>65</v>
      </c>
      <c r="B77" s="18" t="s">
        <v>431</v>
      </c>
      <c r="C77" s="19" t="s">
        <v>432</v>
      </c>
      <c r="D77" s="19" t="s">
        <v>303</v>
      </c>
      <c r="E77" s="76"/>
      <c r="F77" s="76"/>
      <c r="G77" s="21"/>
      <c r="H77" s="21"/>
      <c r="I77" s="20"/>
      <c r="J77" s="20"/>
      <c r="K77" s="20"/>
      <c r="L77" s="20"/>
      <c r="M77" s="21"/>
      <c r="N77" s="21"/>
      <c r="O77" s="2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76"/>
      <c r="AW77" s="76"/>
      <c r="AX77" s="76"/>
      <c r="AY77" s="76"/>
      <c r="AZ77" s="76"/>
      <c r="BA77" s="17">
        <v>0</v>
      </c>
      <c r="BB77" s="10"/>
      <c r="BC77" s="17" t="e">
        <f>BA77-#REF!</f>
        <v>#REF!</v>
      </c>
      <c r="BD77" s="10"/>
    </row>
    <row r="78" spans="1:56" ht="21.95" customHeight="1" x14ac:dyDescent="0.55000000000000004">
      <c r="A78" s="18">
        <v>66</v>
      </c>
      <c r="B78" s="18" t="s">
        <v>434</v>
      </c>
      <c r="C78" s="19" t="s">
        <v>435</v>
      </c>
      <c r="D78" s="19" t="s">
        <v>303</v>
      </c>
      <c r="E78" s="76"/>
      <c r="F78" s="76"/>
      <c r="G78" s="21"/>
      <c r="H78" s="21"/>
      <c r="I78" s="20"/>
      <c r="J78" s="20">
        <v>1</v>
      </c>
      <c r="K78" s="20">
        <v>1</v>
      </c>
      <c r="L78" s="20"/>
      <c r="M78" s="21"/>
      <c r="N78" s="21"/>
      <c r="O78" s="2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76"/>
      <c r="AW78" s="76"/>
      <c r="AX78" s="76"/>
      <c r="AY78" s="76"/>
      <c r="AZ78" s="76"/>
      <c r="BA78" s="17">
        <v>2</v>
      </c>
      <c r="BB78" s="10"/>
      <c r="BC78" s="17" t="e">
        <f>BA78-#REF!</f>
        <v>#REF!</v>
      </c>
      <c r="BD78" s="10"/>
    </row>
    <row r="79" spans="1:56" ht="21.95" customHeight="1" x14ac:dyDescent="0.55000000000000004">
      <c r="A79" s="18">
        <v>67</v>
      </c>
      <c r="B79" s="18" t="s">
        <v>436</v>
      </c>
      <c r="C79" s="19" t="s">
        <v>437</v>
      </c>
      <c r="D79" s="19" t="s">
        <v>303</v>
      </c>
      <c r="E79" s="76"/>
      <c r="F79" s="76"/>
      <c r="G79" s="21"/>
      <c r="H79" s="21"/>
      <c r="I79" s="20"/>
      <c r="J79" s="20"/>
      <c r="K79" s="20"/>
      <c r="L79" s="20"/>
      <c r="M79" s="21"/>
      <c r="N79" s="21"/>
      <c r="O79" s="2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76"/>
      <c r="AW79" s="76"/>
      <c r="AX79" s="76"/>
      <c r="AY79" s="76"/>
      <c r="AZ79" s="76"/>
      <c r="BA79" s="17">
        <v>0</v>
      </c>
      <c r="BB79" s="10"/>
      <c r="BC79" s="17" t="e">
        <f>BA79-#REF!</f>
        <v>#REF!</v>
      </c>
      <c r="BD79" s="10"/>
    </row>
    <row r="80" spans="1:56" ht="21.95" customHeight="1" x14ac:dyDescent="0.55000000000000004">
      <c r="A80" s="18">
        <v>68</v>
      </c>
      <c r="B80" s="18" t="s">
        <v>438</v>
      </c>
      <c r="C80" s="19" t="s">
        <v>439</v>
      </c>
      <c r="D80" s="19" t="s">
        <v>303</v>
      </c>
      <c r="E80" s="76"/>
      <c r="F80" s="76"/>
      <c r="G80" s="21"/>
      <c r="H80" s="21"/>
      <c r="I80" s="20"/>
      <c r="J80" s="20"/>
      <c r="K80" s="20"/>
      <c r="L80" s="20"/>
      <c r="M80" s="21"/>
      <c r="N80" s="21"/>
      <c r="O80" s="2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76"/>
      <c r="AW80" s="76"/>
      <c r="AX80" s="76"/>
      <c r="AY80" s="76"/>
      <c r="AZ80" s="76"/>
      <c r="BA80" s="17">
        <v>0</v>
      </c>
      <c r="BB80" s="10"/>
      <c r="BC80" s="17" t="e">
        <f>BA80-#REF!</f>
        <v>#REF!</v>
      </c>
      <c r="BD80" s="10"/>
    </row>
    <row r="81" spans="1:56" ht="21.95" customHeight="1" x14ac:dyDescent="0.55000000000000004">
      <c r="A81" s="18">
        <v>69</v>
      </c>
      <c r="B81" s="18" t="s">
        <v>441</v>
      </c>
      <c r="C81" s="19" t="s">
        <v>442</v>
      </c>
      <c r="D81" s="19" t="s">
        <v>303</v>
      </c>
      <c r="E81" s="76"/>
      <c r="F81" s="76"/>
      <c r="G81" s="21"/>
      <c r="H81" s="21"/>
      <c r="I81" s="20"/>
      <c r="J81" s="20"/>
      <c r="K81" s="20"/>
      <c r="L81" s="20"/>
      <c r="M81" s="21"/>
      <c r="N81" s="21"/>
      <c r="O81" s="2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76"/>
      <c r="AW81" s="76"/>
      <c r="AX81" s="76"/>
      <c r="AY81" s="76"/>
      <c r="AZ81" s="76"/>
      <c r="BA81" s="17">
        <v>0</v>
      </c>
      <c r="BB81" s="10"/>
      <c r="BC81" s="17" t="e">
        <f>BA81-#REF!</f>
        <v>#REF!</v>
      </c>
      <c r="BD81" s="10"/>
    </row>
    <row r="82" spans="1:56" ht="21.95" customHeight="1" x14ac:dyDescent="0.55000000000000004">
      <c r="A82" s="18">
        <v>70</v>
      </c>
      <c r="B82" s="18" t="s">
        <v>573</v>
      </c>
      <c r="C82" s="19" t="s">
        <v>574</v>
      </c>
      <c r="D82" s="19" t="s">
        <v>303</v>
      </c>
      <c r="E82" s="76"/>
      <c r="F82" s="76"/>
      <c r="G82" s="21"/>
      <c r="H82" s="21"/>
      <c r="I82" s="20"/>
      <c r="J82" s="20"/>
      <c r="K82" s="20">
        <v>1</v>
      </c>
      <c r="L82" s="20"/>
      <c r="M82" s="21"/>
      <c r="N82" s="21"/>
      <c r="O82" s="2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76"/>
      <c r="AW82" s="76"/>
      <c r="AX82" s="76"/>
      <c r="AY82" s="76"/>
      <c r="AZ82" s="76"/>
      <c r="BA82" s="17">
        <v>1</v>
      </c>
      <c r="BB82" s="10"/>
      <c r="BC82" s="17" t="e">
        <f>BA82-#REF!</f>
        <v>#REF!</v>
      </c>
      <c r="BD82" s="10"/>
    </row>
    <row r="83" spans="1:56" ht="21.95" customHeight="1" x14ac:dyDescent="0.55000000000000004">
      <c r="A83" s="18">
        <v>71</v>
      </c>
      <c r="B83" s="18" t="s">
        <v>443</v>
      </c>
      <c r="C83" s="19" t="s">
        <v>444</v>
      </c>
      <c r="D83" s="19" t="s">
        <v>303</v>
      </c>
      <c r="E83" s="76"/>
      <c r="F83" s="76"/>
      <c r="G83" s="21"/>
      <c r="H83" s="21"/>
      <c r="I83" s="20"/>
      <c r="J83" s="20"/>
      <c r="K83" s="20"/>
      <c r="L83" s="20"/>
      <c r="M83" s="21"/>
      <c r="N83" s="21"/>
      <c r="O83" s="2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76"/>
      <c r="AW83" s="76"/>
      <c r="AX83" s="76"/>
      <c r="AY83" s="76"/>
      <c r="AZ83" s="76"/>
      <c r="BA83" s="17">
        <v>0</v>
      </c>
      <c r="BB83" s="10"/>
      <c r="BC83" s="17" t="e">
        <f>BA83-#REF!</f>
        <v>#REF!</v>
      </c>
      <c r="BD83" s="10"/>
    </row>
    <row r="84" spans="1:56" ht="21.95" customHeight="1" x14ac:dyDescent="0.55000000000000004">
      <c r="A84" s="18">
        <v>72</v>
      </c>
      <c r="B84" s="18" t="s">
        <v>575</v>
      </c>
      <c r="C84" s="19" t="s">
        <v>593</v>
      </c>
      <c r="D84" s="19" t="s">
        <v>303</v>
      </c>
      <c r="E84" s="76"/>
      <c r="F84" s="76"/>
      <c r="G84" s="21"/>
      <c r="H84" s="21"/>
      <c r="I84" s="20"/>
      <c r="J84" s="20"/>
      <c r="K84" s="20"/>
      <c r="L84" s="20"/>
      <c r="M84" s="21"/>
      <c r="N84" s="21"/>
      <c r="O84" s="2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76"/>
      <c r="AW84" s="76"/>
      <c r="AX84" s="76"/>
      <c r="AY84" s="76"/>
      <c r="AZ84" s="76"/>
      <c r="BA84" s="17">
        <v>0</v>
      </c>
      <c r="BB84" s="10"/>
      <c r="BC84" s="17" t="e">
        <f>BA84-#REF!</f>
        <v>#REF!</v>
      </c>
      <c r="BD84" s="10"/>
    </row>
    <row r="85" spans="1:56" ht="21.95" customHeight="1" x14ac:dyDescent="0.55000000000000004">
      <c r="A85" s="18">
        <v>73</v>
      </c>
      <c r="B85" s="18" t="s">
        <v>576</v>
      </c>
      <c r="C85" s="19" t="s">
        <v>594</v>
      </c>
      <c r="D85" s="19" t="s">
        <v>303</v>
      </c>
      <c r="E85" s="76"/>
      <c r="F85" s="76"/>
      <c r="G85" s="21"/>
      <c r="H85" s="21"/>
      <c r="I85" s="20"/>
      <c r="J85" s="20"/>
      <c r="K85" s="20"/>
      <c r="L85" s="20"/>
      <c r="M85" s="21"/>
      <c r="N85" s="21"/>
      <c r="O85" s="2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76"/>
      <c r="AW85" s="76"/>
      <c r="AX85" s="76"/>
      <c r="AY85" s="76"/>
      <c r="AZ85" s="76"/>
      <c r="BA85" s="17">
        <v>0</v>
      </c>
      <c r="BB85" s="10"/>
      <c r="BC85" s="17" t="e">
        <f>BA85-#REF!</f>
        <v>#REF!</v>
      </c>
      <c r="BD85" s="10"/>
    </row>
    <row r="86" spans="1:56" ht="21.95" customHeight="1" x14ac:dyDescent="0.55000000000000004">
      <c r="A86" s="18">
        <v>74</v>
      </c>
      <c r="B86" s="18" t="s">
        <v>446</v>
      </c>
      <c r="C86" s="19" t="s">
        <v>447</v>
      </c>
      <c r="D86" s="19" t="s">
        <v>303</v>
      </c>
      <c r="E86" s="76"/>
      <c r="F86" s="76"/>
      <c r="G86" s="21"/>
      <c r="H86" s="21"/>
      <c r="I86" s="20"/>
      <c r="J86" s="20"/>
      <c r="K86" s="20"/>
      <c r="L86" s="20"/>
      <c r="M86" s="21"/>
      <c r="N86" s="21"/>
      <c r="O86" s="2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76"/>
      <c r="AW86" s="76"/>
      <c r="AX86" s="76"/>
      <c r="AY86" s="76"/>
      <c r="AZ86" s="76"/>
      <c r="BA86" s="17">
        <v>0</v>
      </c>
      <c r="BB86" s="10"/>
      <c r="BC86" s="17" t="e">
        <f>BA86-#REF!</f>
        <v>#REF!</v>
      </c>
      <c r="BD86" s="10"/>
    </row>
    <row r="87" spans="1:56" ht="21.95" customHeight="1" x14ac:dyDescent="0.55000000000000004">
      <c r="A87" s="18">
        <v>75</v>
      </c>
      <c r="B87" s="18" t="s">
        <v>577</v>
      </c>
      <c r="C87" s="19" t="s">
        <v>578</v>
      </c>
      <c r="D87" s="19" t="s">
        <v>303</v>
      </c>
      <c r="E87" s="76"/>
      <c r="F87" s="76"/>
      <c r="G87" s="21"/>
      <c r="H87" s="21"/>
      <c r="I87" s="20"/>
      <c r="J87" s="20"/>
      <c r="K87" s="20"/>
      <c r="L87" s="20"/>
      <c r="M87" s="21"/>
      <c r="N87" s="21"/>
      <c r="O87" s="2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76"/>
      <c r="AW87" s="76"/>
      <c r="AX87" s="76"/>
      <c r="AY87" s="76"/>
      <c r="AZ87" s="76"/>
      <c r="BA87" s="17">
        <v>0</v>
      </c>
      <c r="BB87" s="10"/>
      <c r="BC87" s="17" t="e">
        <f>BA87-#REF!</f>
        <v>#REF!</v>
      </c>
      <c r="BD87" s="10"/>
    </row>
    <row r="88" spans="1:56" ht="21.95" customHeight="1" x14ac:dyDescent="0.55000000000000004">
      <c r="A88" s="18">
        <v>76</v>
      </c>
      <c r="B88" s="18" t="s">
        <v>579</v>
      </c>
      <c r="C88" s="19" t="s">
        <v>591</v>
      </c>
      <c r="D88" s="19" t="s">
        <v>303</v>
      </c>
      <c r="E88" s="76"/>
      <c r="F88" s="76"/>
      <c r="G88" s="21"/>
      <c r="H88" s="21"/>
      <c r="I88" s="20"/>
      <c r="J88" s="20"/>
      <c r="K88" s="20"/>
      <c r="L88" s="20"/>
      <c r="M88" s="21"/>
      <c r="N88" s="21"/>
      <c r="O88" s="2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76"/>
      <c r="AW88" s="76"/>
      <c r="AX88" s="76"/>
      <c r="AY88" s="76"/>
      <c r="AZ88" s="76"/>
      <c r="BA88" s="17">
        <v>0</v>
      </c>
      <c r="BB88" s="10"/>
      <c r="BC88" s="17" t="e">
        <f>BA88-#REF!</f>
        <v>#REF!</v>
      </c>
      <c r="BD88" s="10"/>
    </row>
    <row r="89" spans="1:56" ht="21.95" customHeight="1" x14ac:dyDescent="0.55000000000000004">
      <c r="A89" s="18">
        <v>77</v>
      </c>
      <c r="B89" s="18" t="s">
        <v>592</v>
      </c>
      <c r="C89" s="19" t="s">
        <v>580</v>
      </c>
      <c r="D89" s="19" t="s">
        <v>303</v>
      </c>
      <c r="E89" s="76"/>
      <c r="F89" s="76"/>
      <c r="G89" s="21"/>
      <c r="H89" s="21"/>
      <c r="I89" s="20"/>
      <c r="J89" s="20"/>
      <c r="K89" s="20"/>
      <c r="L89" s="20"/>
      <c r="M89" s="21"/>
      <c r="N89" s="21"/>
      <c r="O89" s="2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76"/>
      <c r="AW89" s="76"/>
      <c r="AX89" s="76"/>
      <c r="AY89" s="76"/>
      <c r="AZ89" s="76"/>
      <c r="BA89" s="17">
        <v>0</v>
      </c>
      <c r="BB89" s="10"/>
      <c r="BC89" s="17" t="e">
        <f>BA89-#REF!</f>
        <v>#REF!</v>
      </c>
      <c r="BD89" s="10"/>
    </row>
    <row r="90" spans="1:56" ht="21.95" customHeight="1" x14ac:dyDescent="0.55000000000000004">
      <c r="A90" s="18">
        <v>78</v>
      </c>
      <c r="B90" s="18" t="s">
        <v>448</v>
      </c>
      <c r="C90" s="19" t="s">
        <v>449</v>
      </c>
      <c r="D90" s="19" t="s">
        <v>303</v>
      </c>
      <c r="E90" s="76"/>
      <c r="F90" s="76"/>
      <c r="G90" s="21"/>
      <c r="H90" s="21"/>
      <c r="I90" s="20"/>
      <c r="J90" s="20"/>
      <c r="K90" s="20"/>
      <c r="L90" s="20"/>
      <c r="M90" s="21"/>
      <c r="N90" s="21"/>
      <c r="O90" s="2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76"/>
      <c r="AW90" s="76"/>
      <c r="AX90" s="76"/>
      <c r="AY90" s="76"/>
      <c r="AZ90" s="76"/>
      <c r="BA90" s="17">
        <v>0</v>
      </c>
      <c r="BB90" s="10"/>
      <c r="BC90" s="17" t="e">
        <f>BA90-#REF!</f>
        <v>#REF!</v>
      </c>
      <c r="BD90" s="10"/>
    </row>
    <row r="91" spans="1:56" ht="21.95" customHeight="1" x14ac:dyDescent="0.55000000000000004">
      <c r="A91" s="18">
        <v>79</v>
      </c>
      <c r="B91" s="18" t="s">
        <v>451</v>
      </c>
      <c r="C91" s="19" t="s">
        <v>452</v>
      </c>
      <c r="D91" s="19" t="s">
        <v>303</v>
      </c>
      <c r="E91" s="76"/>
      <c r="F91" s="76"/>
      <c r="G91" s="21"/>
      <c r="H91" s="21"/>
      <c r="I91" s="20"/>
      <c r="J91" s="20"/>
      <c r="K91" s="20"/>
      <c r="L91" s="20"/>
      <c r="M91" s="21"/>
      <c r="N91" s="21"/>
      <c r="O91" s="2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76"/>
      <c r="AW91" s="76"/>
      <c r="AX91" s="76"/>
      <c r="AY91" s="76"/>
      <c r="AZ91" s="76"/>
      <c r="BA91" s="17">
        <v>0</v>
      </c>
      <c r="BB91" s="10"/>
      <c r="BC91" s="17" t="e">
        <f>BA91-#REF!</f>
        <v>#REF!</v>
      </c>
      <c r="BD91" s="10"/>
    </row>
    <row r="92" spans="1:56" ht="21.95" customHeight="1" x14ac:dyDescent="0.55000000000000004">
      <c r="A92" s="18">
        <v>80</v>
      </c>
      <c r="B92" s="18" t="s">
        <v>454</v>
      </c>
      <c r="C92" s="19" t="s">
        <v>455</v>
      </c>
      <c r="D92" s="19" t="s">
        <v>303</v>
      </c>
      <c r="E92" s="76"/>
      <c r="F92" s="76"/>
      <c r="G92" s="21"/>
      <c r="H92" s="21"/>
      <c r="I92" s="20"/>
      <c r="J92" s="20"/>
      <c r="K92" s="20"/>
      <c r="L92" s="20"/>
      <c r="M92" s="21"/>
      <c r="N92" s="21"/>
      <c r="O92" s="2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76"/>
      <c r="AW92" s="76"/>
      <c r="AX92" s="76"/>
      <c r="AY92" s="76"/>
      <c r="AZ92" s="76"/>
      <c r="BA92" s="17">
        <v>0</v>
      </c>
      <c r="BB92" s="10"/>
      <c r="BC92" s="17" t="e">
        <f>BA92-#REF!</f>
        <v>#REF!</v>
      </c>
      <c r="BD92" s="10"/>
    </row>
    <row r="93" spans="1:56" ht="21.95" customHeight="1" x14ac:dyDescent="0.55000000000000004">
      <c r="A93" s="18">
        <v>81</v>
      </c>
      <c r="B93" s="18" t="s">
        <v>581</v>
      </c>
      <c r="C93" s="19" t="s">
        <v>582</v>
      </c>
      <c r="D93" s="19" t="s">
        <v>303</v>
      </c>
      <c r="E93" s="76"/>
      <c r="F93" s="76"/>
      <c r="G93" s="21">
        <v>1</v>
      </c>
      <c r="H93" s="21"/>
      <c r="I93" s="20"/>
      <c r="J93" s="20"/>
      <c r="K93" s="20"/>
      <c r="L93" s="20"/>
      <c r="M93" s="21"/>
      <c r="N93" s="21"/>
      <c r="O93" s="2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76"/>
      <c r="AW93" s="76"/>
      <c r="AX93" s="76"/>
      <c r="AY93" s="76"/>
      <c r="AZ93" s="76"/>
      <c r="BA93" s="17">
        <v>1</v>
      </c>
      <c r="BB93" s="10"/>
      <c r="BC93" s="17" t="e">
        <f>BA93-#REF!</f>
        <v>#REF!</v>
      </c>
      <c r="BD93" s="10"/>
    </row>
    <row r="94" spans="1:56" ht="21.95" customHeight="1" x14ac:dyDescent="0.55000000000000004">
      <c r="A94" s="18">
        <v>82</v>
      </c>
      <c r="B94" s="18" t="s">
        <v>456</v>
      </c>
      <c r="C94" s="19" t="s">
        <v>457</v>
      </c>
      <c r="D94" s="19" t="s">
        <v>303</v>
      </c>
      <c r="E94" s="76"/>
      <c r="F94" s="76"/>
      <c r="G94" s="21"/>
      <c r="H94" s="21"/>
      <c r="I94" s="20"/>
      <c r="J94" s="20"/>
      <c r="K94" s="20"/>
      <c r="L94" s="20"/>
      <c r="M94" s="21"/>
      <c r="N94" s="21"/>
      <c r="O94" s="2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76"/>
      <c r="AW94" s="76"/>
      <c r="AX94" s="76"/>
      <c r="AY94" s="76"/>
      <c r="AZ94" s="76"/>
      <c r="BA94" s="17">
        <v>0</v>
      </c>
      <c r="BB94" s="10"/>
      <c r="BC94" s="17" t="e">
        <f>BA94-#REF!</f>
        <v>#REF!</v>
      </c>
      <c r="BD94" s="10"/>
    </row>
    <row r="95" spans="1:56" ht="21.95" customHeight="1" x14ac:dyDescent="0.55000000000000004">
      <c r="A95" s="18">
        <v>83</v>
      </c>
      <c r="B95" s="18" t="s">
        <v>459</v>
      </c>
      <c r="C95" s="19" t="s">
        <v>460</v>
      </c>
      <c r="D95" s="19" t="s">
        <v>303</v>
      </c>
      <c r="E95" s="76"/>
      <c r="F95" s="76"/>
      <c r="G95" s="21"/>
      <c r="H95" s="21"/>
      <c r="I95" s="20"/>
      <c r="J95" s="20"/>
      <c r="K95" s="20"/>
      <c r="L95" s="20"/>
      <c r="M95" s="21"/>
      <c r="N95" s="21"/>
      <c r="O95" s="2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76"/>
      <c r="AW95" s="76"/>
      <c r="AX95" s="76"/>
      <c r="AY95" s="76"/>
      <c r="AZ95" s="76"/>
      <c r="BA95" s="17">
        <v>0</v>
      </c>
      <c r="BB95" s="10"/>
      <c r="BC95" s="17" t="e">
        <f>BA95-#REF!</f>
        <v>#REF!</v>
      </c>
      <c r="BD95" s="10"/>
    </row>
    <row r="96" spans="1:56" ht="21.95" customHeight="1" x14ac:dyDescent="0.55000000000000004">
      <c r="A96" s="18">
        <v>84</v>
      </c>
      <c r="B96" s="18" t="s">
        <v>463</v>
      </c>
      <c r="C96" s="19" t="s">
        <v>464</v>
      </c>
      <c r="D96" s="19" t="s">
        <v>303</v>
      </c>
      <c r="E96" s="76"/>
      <c r="F96" s="76"/>
      <c r="G96" s="21"/>
      <c r="H96" s="21"/>
      <c r="I96" s="20"/>
      <c r="J96" s="20">
        <v>1</v>
      </c>
      <c r="K96" s="20"/>
      <c r="L96" s="20"/>
      <c r="M96" s="21"/>
      <c r="N96" s="21"/>
      <c r="O96" s="2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76"/>
      <c r="AW96" s="76"/>
      <c r="AX96" s="76"/>
      <c r="AY96" s="76"/>
      <c r="AZ96" s="76"/>
      <c r="BA96" s="17">
        <v>1</v>
      </c>
      <c r="BB96" s="10"/>
      <c r="BC96" s="17" t="e">
        <f>BA96-#REF!</f>
        <v>#REF!</v>
      </c>
      <c r="BD96" s="10"/>
    </row>
    <row r="97" spans="1:56" ht="21.95" customHeight="1" x14ac:dyDescent="0.55000000000000004">
      <c r="A97" s="18">
        <v>85</v>
      </c>
      <c r="B97" s="18" t="s">
        <v>465</v>
      </c>
      <c r="C97" s="19" t="s">
        <v>466</v>
      </c>
      <c r="D97" s="19" t="s">
        <v>303</v>
      </c>
      <c r="E97" s="76"/>
      <c r="F97" s="76"/>
      <c r="G97" s="21"/>
      <c r="H97" s="21"/>
      <c r="I97" s="20"/>
      <c r="J97" s="20"/>
      <c r="K97" s="20"/>
      <c r="L97" s="20"/>
      <c r="M97" s="21"/>
      <c r="N97" s="21"/>
      <c r="O97" s="2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76"/>
      <c r="AW97" s="76"/>
      <c r="AX97" s="76"/>
      <c r="AY97" s="76"/>
      <c r="AZ97" s="76"/>
      <c r="BA97" s="17">
        <v>0</v>
      </c>
      <c r="BB97" s="10"/>
      <c r="BC97" s="17" t="e">
        <f>BA97-#REF!</f>
        <v>#REF!</v>
      </c>
      <c r="BD97" s="10"/>
    </row>
    <row r="98" spans="1:56" ht="21.95" customHeight="1" x14ac:dyDescent="0.55000000000000004">
      <c r="A98" s="18">
        <v>86</v>
      </c>
      <c r="B98" s="18" t="s">
        <v>467</v>
      </c>
      <c r="C98" s="19" t="s">
        <v>468</v>
      </c>
      <c r="D98" s="19" t="s">
        <v>303</v>
      </c>
      <c r="E98" s="76"/>
      <c r="F98" s="76"/>
      <c r="G98" s="21"/>
      <c r="H98" s="21"/>
      <c r="I98" s="20"/>
      <c r="J98" s="20">
        <v>1</v>
      </c>
      <c r="K98" s="20">
        <v>1</v>
      </c>
      <c r="L98" s="20"/>
      <c r="M98" s="21"/>
      <c r="N98" s="21"/>
      <c r="O98" s="2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76"/>
      <c r="AW98" s="76"/>
      <c r="AX98" s="76"/>
      <c r="AY98" s="76"/>
      <c r="AZ98" s="76"/>
      <c r="BA98" s="17">
        <v>2</v>
      </c>
      <c r="BB98" s="10"/>
      <c r="BC98" s="17" t="e">
        <f>BA98-#REF!</f>
        <v>#REF!</v>
      </c>
      <c r="BD98" s="10"/>
    </row>
    <row r="99" spans="1:56" ht="21.95" customHeight="1" x14ac:dyDescent="0.55000000000000004">
      <c r="A99" s="18">
        <v>87</v>
      </c>
      <c r="B99" s="18" t="s">
        <v>469</v>
      </c>
      <c r="C99" s="19" t="s">
        <v>470</v>
      </c>
      <c r="D99" s="19" t="s">
        <v>303</v>
      </c>
      <c r="E99" s="76"/>
      <c r="F99" s="76"/>
      <c r="G99" s="21"/>
      <c r="H99" s="21"/>
      <c r="I99" s="20"/>
      <c r="J99" s="20"/>
      <c r="K99" s="20"/>
      <c r="L99" s="20"/>
      <c r="M99" s="21"/>
      <c r="N99" s="21"/>
      <c r="O99" s="2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76"/>
      <c r="AW99" s="76"/>
      <c r="AX99" s="76"/>
      <c r="AY99" s="76"/>
      <c r="AZ99" s="76"/>
      <c r="BA99" s="17">
        <v>0</v>
      </c>
      <c r="BB99" s="10"/>
      <c r="BC99" s="17" t="e">
        <f>BA99-#REF!</f>
        <v>#REF!</v>
      </c>
      <c r="BD99" s="10"/>
    </row>
    <row r="100" spans="1:56" ht="21.95" customHeight="1" x14ac:dyDescent="0.55000000000000004">
      <c r="A100" s="18">
        <v>88</v>
      </c>
      <c r="B100" s="18" t="s">
        <v>471</v>
      </c>
      <c r="C100" s="19" t="s">
        <v>472</v>
      </c>
      <c r="D100" s="19" t="s">
        <v>303</v>
      </c>
      <c r="E100" s="76"/>
      <c r="F100" s="76"/>
      <c r="G100" s="21"/>
      <c r="H100" s="21"/>
      <c r="I100" s="20"/>
      <c r="J100" s="20"/>
      <c r="K100" s="20"/>
      <c r="L100" s="20"/>
      <c r="M100" s="21"/>
      <c r="N100" s="21"/>
      <c r="O100" s="2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76"/>
      <c r="AW100" s="76"/>
      <c r="AX100" s="76"/>
      <c r="AY100" s="76"/>
      <c r="AZ100" s="76"/>
      <c r="BA100" s="17">
        <v>0</v>
      </c>
      <c r="BB100" s="10"/>
      <c r="BC100" s="17" t="e">
        <f>BA100-#REF!</f>
        <v>#REF!</v>
      </c>
      <c r="BD100" s="10"/>
    </row>
    <row r="101" spans="1:56" ht="21.95" customHeight="1" x14ac:dyDescent="0.55000000000000004">
      <c r="A101" s="18">
        <v>89</v>
      </c>
      <c r="B101" s="18" t="s">
        <v>474</v>
      </c>
      <c r="C101" s="19" t="s">
        <v>475</v>
      </c>
      <c r="D101" s="19" t="s">
        <v>303</v>
      </c>
      <c r="E101" s="76"/>
      <c r="F101" s="76"/>
      <c r="G101" s="21"/>
      <c r="H101" s="21"/>
      <c r="I101" s="20"/>
      <c r="J101" s="20"/>
      <c r="K101" s="20"/>
      <c r="L101" s="20"/>
      <c r="M101" s="21"/>
      <c r="N101" s="21"/>
      <c r="O101" s="2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76"/>
      <c r="AW101" s="76"/>
      <c r="AX101" s="76"/>
      <c r="AY101" s="76"/>
      <c r="AZ101" s="76"/>
      <c r="BA101" s="17">
        <v>0</v>
      </c>
      <c r="BB101" s="10"/>
      <c r="BC101" s="17" t="e">
        <f>BA101-#REF!</f>
        <v>#REF!</v>
      </c>
      <c r="BD101" s="10"/>
    </row>
    <row r="102" spans="1:56" ht="21.95" customHeight="1" x14ac:dyDescent="0.55000000000000004">
      <c r="A102" s="18">
        <v>90</v>
      </c>
      <c r="B102" s="18" t="s">
        <v>476</v>
      </c>
      <c r="C102" s="19" t="s">
        <v>477</v>
      </c>
      <c r="D102" s="19" t="s">
        <v>303</v>
      </c>
      <c r="E102" s="76"/>
      <c r="F102" s="76"/>
      <c r="G102" s="21"/>
      <c r="H102" s="21"/>
      <c r="I102" s="20"/>
      <c r="J102" s="20"/>
      <c r="K102" s="20"/>
      <c r="L102" s="20"/>
      <c r="M102" s="21"/>
      <c r="N102" s="21"/>
      <c r="O102" s="2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76"/>
      <c r="AW102" s="76"/>
      <c r="AX102" s="76"/>
      <c r="AY102" s="76"/>
      <c r="AZ102" s="76"/>
      <c r="BA102" s="17">
        <v>0</v>
      </c>
      <c r="BB102" s="10"/>
      <c r="BC102" s="17" t="e">
        <f>BA102-#REF!</f>
        <v>#REF!</v>
      </c>
      <c r="BD102" s="10"/>
    </row>
    <row r="103" spans="1:56" ht="21.95" customHeight="1" x14ac:dyDescent="0.55000000000000004">
      <c r="A103" s="18">
        <v>91</v>
      </c>
      <c r="B103" s="18" t="s">
        <v>478</v>
      </c>
      <c r="C103" s="19" t="s">
        <v>479</v>
      </c>
      <c r="D103" s="19" t="s">
        <v>303</v>
      </c>
      <c r="E103" s="76"/>
      <c r="F103" s="76"/>
      <c r="G103" s="21"/>
      <c r="H103" s="21"/>
      <c r="I103" s="20"/>
      <c r="J103" s="20"/>
      <c r="K103" s="20"/>
      <c r="L103" s="20"/>
      <c r="M103" s="21"/>
      <c r="N103" s="21"/>
      <c r="O103" s="2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76"/>
      <c r="AW103" s="76"/>
      <c r="AX103" s="76"/>
      <c r="AY103" s="76"/>
      <c r="AZ103" s="76"/>
      <c r="BA103" s="17">
        <v>0</v>
      </c>
      <c r="BB103" s="10"/>
      <c r="BC103" s="17" t="e">
        <f>BA103-#REF!</f>
        <v>#REF!</v>
      </c>
      <c r="BD103" s="10"/>
    </row>
    <row r="104" spans="1:56" ht="21.95" customHeight="1" x14ac:dyDescent="0.55000000000000004">
      <c r="A104" s="18">
        <v>92</v>
      </c>
      <c r="B104" s="18" t="s">
        <v>480</v>
      </c>
      <c r="C104" s="19" t="s">
        <v>481</v>
      </c>
      <c r="D104" s="19" t="s">
        <v>303</v>
      </c>
      <c r="E104" s="76"/>
      <c r="F104" s="76"/>
      <c r="G104" s="21"/>
      <c r="H104" s="21"/>
      <c r="I104" s="20"/>
      <c r="J104" s="20"/>
      <c r="K104" s="20"/>
      <c r="L104" s="20"/>
      <c r="M104" s="21"/>
      <c r="N104" s="21"/>
      <c r="O104" s="2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76"/>
      <c r="AW104" s="76"/>
      <c r="AX104" s="76"/>
      <c r="AY104" s="76"/>
      <c r="AZ104" s="76"/>
      <c r="BA104" s="17">
        <v>0</v>
      </c>
      <c r="BB104" s="10"/>
      <c r="BC104" s="17" t="e">
        <f>BA104-#REF!</f>
        <v>#REF!</v>
      </c>
      <c r="BD104" s="10"/>
    </row>
    <row r="105" spans="1:56" ht="21.95" customHeight="1" x14ac:dyDescent="0.55000000000000004">
      <c r="A105" s="18">
        <v>93</v>
      </c>
      <c r="B105" s="18" t="s">
        <v>482</v>
      </c>
      <c r="C105" s="19" t="s">
        <v>483</v>
      </c>
      <c r="D105" s="19" t="s">
        <v>303</v>
      </c>
      <c r="E105" s="76"/>
      <c r="F105" s="76"/>
      <c r="G105" s="21"/>
      <c r="H105" s="21"/>
      <c r="I105" s="20"/>
      <c r="J105" s="20"/>
      <c r="K105" s="20"/>
      <c r="L105" s="20"/>
      <c r="M105" s="21"/>
      <c r="N105" s="21"/>
      <c r="O105" s="2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76"/>
      <c r="AW105" s="76"/>
      <c r="AX105" s="76"/>
      <c r="AY105" s="76"/>
      <c r="AZ105" s="76"/>
      <c r="BA105" s="17">
        <v>0</v>
      </c>
      <c r="BB105" s="10"/>
      <c r="BC105" s="17" t="e">
        <f>BA105-#REF!</f>
        <v>#REF!</v>
      </c>
      <c r="BD105" s="10"/>
    </row>
    <row r="106" spans="1:56" ht="21.95" customHeight="1" x14ac:dyDescent="0.55000000000000004">
      <c r="A106" s="18">
        <v>94</v>
      </c>
      <c r="B106" s="18" t="s">
        <v>484</v>
      </c>
      <c r="C106" s="19" t="s">
        <v>485</v>
      </c>
      <c r="D106" s="19" t="s">
        <v>303</v>
      </c>
      <c r="E106" s="76"/>
      <c r="F106" s="76"/>
      <c r="G106" s="21"/>
      <c r="H106" s="21"/>
      <c r="I106" s="20"/>
      <c r="J106" s="20">
        <v>1</v>
      </c>
      <c r="K106" s="20"/>
      <c r="L106" s="20"/>
      <c r="M106" s="21"/>
      <c r="N106" s="21"/>
      <c r="O106" s="2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76"/>
      <c r="AW106" s="76"/>
      <c r="AX106" s="76"/>
      <c r="AY106" s="76"/>
      <c r="AZ106" s="76"/>
      <c r="BA106" s="17">
        <v>1</v>
      </c>
      <c r="BB106" s="10"/>
      <c r="BC106" s="17" t="e">
        <f>BA106-#REF!</f>
        <v>#REF!</v>
      </c>
      <c r="BD106" s="10"/>
    </row>
    <row r="107" spans="1:56" ht="21.95" customHeight="1" x14ac:dyDescent="0.55000000000000004">
      <c r="A107" s="18">
        <v>95</v>
      </c>
      <c r="B107" s="18" t="s">
        <v>486</v>
      </c>
      <c r="C107" s="19" t="s">
        <v>487</v>
      </c>
      <c r="D107" s="19" t="s">
        <v>303</v>
      </c>
      <c r="E107" s="76"/>
      <c r="F107" s="76"/>
      <c r="G107" s="21"/>
      <c r="H107" s="21"/>
      <c r="I107" s="20"/>
      <c r="J107" s="20"/>
      <c r="K107" s="20"/>
      <c r="L107" s="20"/>
      <c r="M107" s="21"/>
      <c r="N107" s="21"/>
      <c r="O107" s="2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76"/>
      <c r="AW107" s="76"/>
      <c r="AX107" s="76"/>
      <c r="AY107" s="76"/>
      <c r="AZ107" s="76"/>
      <c r="BA107" s="17">
        <v>0</v>
      </c>
      <c r="BB107" s="10"/>
      <c r="BC107" s="17" t="e">
        <f>BA107-#REF!</f>
        <v>#REF!</v>
      </c>
      <c r="BD107" s="10"/>
    </row>
    <row r="108" spans="1:56" ht="21.95" customHeight="1" x14ac:dyDescent="0.55000000000000004">
      <c r="A108" s="18">
        <v>96</v>
      </c>
      <c r="B108" s="18" t="s">
        <v>488</v>
      </c>
      <c r="C108" s="19" t="s">
        <v>489</v>
      </c>
      <c r="D108" s="19" t="s">
        <v>303</v>
      </c>
      <c r="E108" s="76">
        <v>1</v>
      </c>
      <c r="F108" s="76"/>
      <c r="G108" s="21"/>
      <c r="H108" s="21"/>
      <c r="I108" s="20"/>
      <c r="J108" s="20"/>
      <c r="K108" s="20"/>
      <c r="L108" s="20"/>
      <c r="M108" s="21"/>
      <c r="N108" s="21"/>
      <c r="O108" s="2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76"/>
      <c r="AW108" s="76"/>
      <c r="AX108" s="76"/>
      <c r="AY108" s="76"/>
      <c r="AZ108" s="76"/>
      <c r="BA108" s="17">
        <v>1</v>
      </c>
      <c r="BB108" s="10"/>
      <c r="BC108" s="17" t="e">
        <f>BA108-#REF!</f>
        <v>#REF!</v>
      </c>
      <c r="BD108" s="10"/>
    </row>
    <row r="109" spans="1:56" ht="21.95" customHeight="1" x14ac:dyDescent="0.55000000000000004">
      <c r="A109" s="18">
        <v>97</v>
      </c>
      <c r="B109" s="18" t="s">
        <v>490</v>
      </c>
      <c r="C109" s="19" t="s">
        <v>491</v>
      </c>
      <c r="D109" s="19" t="s">
        <v>303</v>
      </c>
      <c r="E109" s="76"/>
      <c r="F109" s="76"/>
      <c r="G109" s="21">
        <v>1</v>
      </c>
      <c r="H109" s="21"/>
      <c r="I109" s="20"/>
      <c r="J109" s="20"/>
      <c r="K109" s="20"/>
      <c r="L109" s="20"/>
      <c r="M109" s="21"/>
      <c r="N109" s="21"/>
      <c r="O109" s="2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76"/>
      <c r="AW109" s="76"/>
      <c r="AX109" s="76"/>
      <c r="AY109" s="76"/>
      <c r="AZ109" s="76"/>
      <c r="BA109" s="17">
        <v>1</v>
      </c>
      <c r="BB109" s="10"/>
      <c r="BC109" s="17" t="e">
        <f>BA109-#REF!</f>
        <v>#REF!</v>
      </c>
      <c r="BD109" s="10"/>
    </row>
    <row r="110" spans="1:56" ht="21.95" customHeight="1" x14ac:dyDescent="0.55000000000000004">
      <c r="A110" s="18">
        <v>98</v>
      </c>
      <c r="B110" s="18" t="s">
        <v>583</v>
      </c>
      <c r="C110" s="19" t="s">
        <v>584</v>
      </c>
      <c r="D110" s="19" t="s">
        <v>303</v>
      </c>
      <c r="E110" s="76"/>
      <c r="F110" s="76"/>
      <c r="G110" s="21"/>
      <c r="H110" s="21"/>
      <c r="I110" s="20"/>
      <c r="J110" s="20"/>
      <c r="K110" s="20"/>
      <c r="L110" s="20"/>
      <c r="M110" s="21"/>
      <c r="N110" s="21"/>
      <c r="O110" s="2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76"/>
      <c r="AW110" s="76"/>
      <c r="AX110" s="76"/>
      <c r="AY110" s="76"/>
      <c r="AZ110" s="76"/>
      <c r="BA110" s="17">
        <v>0</v>
      </c>
      <c r="BB110" s="10"/>
      <c r="BC110" s="17" t="e">
        <f>BA110-#REF!</f>
        <v>#REF!</v>
      </c>
      <c r="BD110" s="10"/>
    </row>
    <row r="111" spans="1:56" ht="21.95" customHeight="1" x14ac:dyDescent="0.55000000000000004">
      <c r="A111" s="18">
        <v>99</v>
      </c>
      <c r="B111" s="18" t="s">
        <v>492</v>
      </c>
      <c r="C111" s="19" t="s">
        <v>493</v>
      </c>
      <c r="D111" s="19" t="s">
        <v>303</v>
      </c>
      <c r="E111" s="76"/>
      <c r="F111" s="76"/>
      <c r="G111" s="21">
        <v>1</v>
      </c>
      <c r="H111" s="21"/>
      <c r="I111" s="20"/>
      <c r="J111" s="20"/>
      <c r="K111" s="20"/>
      <c r="L111" s="20"/>
      <c r="M111" s="21"/>
      <c r="N111" s="21"/>
      <c r="O111" s="2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76"/>
      <c r="AW111" s="76"/>
      <c r="AX111" s="76"/>
      <c r="AY111" s="76"/>
      <c r="AZ111" s="76"/>
      <c r="BA111" s="17">
        <v>1</v>
      </c>
      <c r="BB111" s="10"/>
      <c r="BC111" s="17" t="e">
        <f>BA111-#REF!</f>
        <v>#REF!</v>
      </c>
      <c r="BD111" s="10"/>
    </row>
    <row r="112" spans="1:56" ht="21.95" customHeight="1" x14ac:dyDescent="0.55000000000000004">
      <c r="A112" s="18">
        <v>100</v>
      </c>
      <c r="B112" s="18" t="s">
        <v>494</v>
      </c>
      <c r="C112" s="19" t="s">
        <v>495</v>
      </c>
      <c r="D112" s="19" t="s">
        <v>303</v>
      </c>
      <c r="E112" s="76"/>
      <c r="F112" s="76"/>
      <c r="G112" s="21"/>
      <c r="H112" s="21"/>
      <c r="I112" s="20"/>
      <c r="J112" s="20"/>
      <c r="K112" s="20"/>
      <c r="L112" s="20"/>
      <c r="M112" s="21"/>
      <c r="N112" s="21"/>
      <c r="O112" s="2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76"/>
      <c r="AW112" s="76"/>
      <c r="AX112" s="76"/>
      <c r="AY112" s="76"/>
      <c r="AZ112" s="76"/>
      <c r="BA112" s="17">
        <v>0</v>
      </c>
      <c r="BB112" s="10"/>
      <c r="BC112" s="17" t="e">
        <f>BA112-#REF!</f>
        <v>#REF!</v>
      </c>
      <c r="BD112" s="10"/>
    </row>
    <row r="113" spans="1:56" ht="21.95" customHeight="1" x14ac:dyDescent="0.55000000000000004">
      <c r="A113" s="18">
        <v>101</v>
      </c>
      <c r="B113" s="18" t="s">
        <v>497</v>
      </c>
      <c r="C113" s="19" t="s">
        <v>498</v>
      </c>
      <c r="D113" s="19" t="s">
        <v>303</v>
      </c>
      <c r="E113" s="76"/>
      <c r="F113" s="76"/>
      <c r="G113" s="21"/>
      <c r="H113" s="21"/>
      <c r="I113" s="20"/>
      <c r="J113" s="20"/>
      <c r="K113" s="20"/>
      <c r="L113" s="20"/>
      <c r="M113" s="21"/>
      <c r="N113" s="21"/>
      <c r="O113" s="2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76"/>
      <c r="AW113" s="76"/>
      <c r="AX113" s="76"/>
      <c r="AY113" s="76"/>
      <c r="AZ113" s="76"/>
      <c r="BA113" s="17">
        <v>0</v>
      </c>
      <c r="BB113" s="10"/>
      <c r="BC113" s="17" t="e">
        <f>BA113-#REF!</f>
        <v>#REF!</v>
      </c>
      <c r="BD113" s="10"/>
    </row>
    <row r="114" spans="1:56" ht="21.95" customHeight="1" x14ac:dyDescent="0.55000000000000004">
      <c r="A114" s="18">
        <v>102</v>
      </c>
      <c r="B114" s="18" t="s">
        <v>499</v>
      </c>
      <c r="C114" s="19" t="s">
        <v>500</v>
      </c>
      <c r="D114" s="19" t="s">
        <v>303</v>
      </c>
      <c r="E114" s="76"/>
      <c r="F114" s="76"/>
      <c r="G114" s="21"/>
      <c r="H114" s="21"/>
      <c r="I114" s="20"/>
      <c r="J114" s="20"/>
      <c r="K114" s="20"/>
      <c r="L114" s="20"/>
      <c r="M114" s="21"/>
      <c r="N114" s="21"/>
      <c r="O114" s="2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76"/>
      <c r="AW114" s="76"/>
      <c r="AX114" s="76"/>
      <c r="AY114" s="76"/>
      <c r="AZ114" s="76"/>
      <c r="BA114" s="17">
        <v>0</v>
      </c>
      <c r="BB114" s="10"/>
      <c r="BC114" s="17" t="e">
        <f>BA114-#REF!</f>
        <v>#REF!</v>
      </c>
      <c r="BD114" s="10"/>
    </row>
    <row r="115" spans="1:56" ht="21.95" customHeight="1" x14ac:dyDescent="0.55000000000000004">
      <c r="A115" s="18">
        <v>103</v>
      </c>
      <c r="B115" s="18" t="s">
        <v>501</v>
      </c>
      <c r="C115" s="19" t="s">
        <v>502</v>
      </c>
      <c r="D115" s="19" t="s">
        <v>303</v>
      </c>
      <c r="E115" s="76"/>
      <c r="F115" s="76"/>
      <c r="G115" s="21">
        <v>1</v>
      </c>
      <c r="H115" s="21"/>
      <c r="I115" s="20"/>
      <c r="J115" s="20"/>
      <c r="K115" s="20"/>
      <c r="L115" s="20"/>
      <c r="M115" s="21"/>
      <c r="N115" s="21"/>
      <c r="O115" s="2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76"/>
      <c r="AW115" s="76"/>
      <c r="AX115" s="76"/>
      <c r="AY115" s="76"/>
      <c r="AZ115" s="76"/>
      <c r="BA115" s="17">
        <v>1</v>
      </c>
      <c r="BB115" s="10"/>
      <c r="BC115" s="17" t="e">
        <f>BA115-#REF!</f>
        <v>#REF!</v>
      </c>
      <c r="BD115" s="10"/>
    </row>
    <row r="116" spans="1:56" ht="21.95" customHeight="1" x14ac:dyDescent="0.55000000000000004">
      <c r="A116" s="18">
        <v>104</v>
      </c>
      <c r="B116" s="18" t="s">
        <v>503</v>
      </c>
      <c r="C116" s="19" t="s">
        <v>504</v>
      </c>
      <c r="D116" s="19" t="s">
        <v>303</v>
      </c>
      <c r="E116" s="76"/>
      <c r="F116" s="76"/>
      <c r="G116" s="21"/>
      <c r="H116" s="21"/>
      <c r="I116" s="20"/>
      <c r="J116" s="20"/>
      <c r="K116" s="20"/>
      <c r="L116" s="20"/>
      <c r="M116" s="21"/>
      <c r="N116" s="21"/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76"/>
      <c r="AW116" s="76"/>
      <c r="AX116" s="76"/>
      <c r="AY116" s="76"/>
      <c r="AZ116" s="76"/>
      <c r="BA116" s="17">
        <v>0</v>
      </c>
      <c r="BB116" s="10"/>
      <c r="BC116" s="17" t="e">
        <f>BA116-#REF!</f>
        <v>#REF!</v>
      </c>
      <c r="BD116" s="10"/>
    </row>
    <row r="117" spans="1:56" ht="21.95" customHeight="1" x14ac:dyDescent="0.55000000000000004">
      <c r="A117" s="18">
        <v>105</v>
      </c>
      <c r="B117" s="18" t="s">
        <v>507</v>
      </c>
      <c r="C117" s="19" t="s">
        <v>508</v>
      </c>
      <c r="D117" s="19" t="s">
        <v>303</v>
      </c>
      <c r="E117" s="76"/>
      <c r="F117" s="76"/>
      <c r="G117" s="21">
        <v>1</v>
      </c>
      <c r="H117" s="21"/>
      <c r="I117" s="20"/>
      <c r="J117" s="20"/>
      <c r="K117" s="20"/>
      <c r="L117" s="20"/>
      <c r="M117" s="21">
        <v>1</v>
      </c>
      <c r="N117" s="21"/>
      <c r="O117" s="2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76"/>
      <c r="AW117" s="76"/>
      <c r="AX117" s="76"/>
      <c r="AY117" s="76"/>
      <c r="AZ117" s="76"/>
      <c r="BA117" s="17">
        <v>1</v>
      </c>
      <c r="BB117" s="10"/>
      <c r="BC117" s="17" t="e">
        <f>BA117-#REF!</f>
        <v>#REF!</v>
      </c>
      <c r="BD117" s="10"/>
    </row>
    <row r="118" spans="1:56" ht="21.95" customHeight="1" x14ac:dyDescent="0.55000000000000004">
      <c r="A118" s="18">
        <v>106</v>
      </c>
      <c r="B118" s="18" t="s">
        <v>509</v>
      </c>
      <c r="C118" s="19" t="s">
        <v>510</v>
      </c>
      <c r="D118" s="19" t="s">
        <v>303</v>
      </c>
      <c r="E118" s="76"/>
      <c r="F118" s="76"/>
      <c r="G118" s="21"/>
      <c r="H118" s="21"/>
      <c r="I118" s="20"/>
      <c r="J118" s="20"/>
      <c r="K118" s="20">
        <v>1</v>
      </c>
      <c r="L118" s="20"/>
      <c r="M118" s="21"/>
      <c r="N118" s="21"/>
      <c r="O118" s="2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76"/>
      <c r="AW118" s="76"/>
      <c r="AX118" s="76"/>
      <c r="AY118" s="76"/>
      <c r="AZ118" s="76"/>
      <c r="BA118" s="17">
        <v>1</v>
      </c>
      <c r="BB118" s="10"/>
      <c r="BC118" s="17" t="e">
        <f>BA118-#REF!</f>
        <v>#REF!</v>
      </c>
      <c r="BD118" s="10"/>
    </row>
    <row r="119" spans="1:56" ht="21.95" customHeight="1" x14ac:dyDescent="0.55000000000000004">
      <c r="A119" s="18">
        <v>107</v>
      </c>
      <c r="B119" s="18" t="s">
        <v>512</v>
      </c>
      <c r="C119" s="19" t="s">
        <v>513</v>
      </c>
      <c r="D119" s="19" t="s">
        <v>303</v>
      </c>
      <c r="E119" s="76"/>
      <c r="F119" s="76"/>
      <c r="G119" s="21"/>
      <c r="H119" s="21"/>
      <c r="I119" s="20"/>
      <c r="J119" s="20"/>
      <c r="K119" s="20"/>
      <c r="L119" s="20"/>
      <c r="M119" s="21"/>
      <c r="N119" s="21"/>
      <c r="O119" s="2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76"/>
      <c r="AW119" s="76"/>
      <c r="AX119" s="76"/>
      <c r="AY119" s="76"/>
      <c r="AZ119" s="76"/>
      <c r="BA119" s="17">
        <v>0</v>
      </c>
      <c r="BB119" s="10"/>
      <c r="BC119" s="17" t="e">
        <f>BA119-#REF!</f>
        <v>#REF!</v>
      </c>
      <c r="BD119" s="10"/>
    </row>
    <row r="120" spans="1:56" ht="21.95" customHeight="1" x14ac:dyDescent="0.55000000000000004">
      <c r="A120" s="18">
        <v>108</v>
      </c>
      <c r="B120" s="18" t="s">
        <v>514</v>
      </c>
      <c r="C120" s="19" t="s">
        <v>515</v>
      </c>
      <c r="D120" s="19" t="s">
        <v>303</v>
      </c>
      <c r="E120" s="76"/>
      <c r="F120" s="76"/>
      <c r="G120" s="21"/>
      <c r="H120" s="21"/>
      <c r="I120" s="20"/>
      <c r="J120" s="20"/>
      <c r="K120" s="20">
        <v>1</v>
      </c>
      <c r="L120" s="20"/>
      <c r="M120" s="21"/>
      <c r="N120" s="21"/>
      <c r="O120" s="2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76"/>
      <c r="AW120" s="76"/>
      <c r="AX120" s="76"/>
      <c r="AY120" s="76"/>
      <c r="AZ120" s="76"/>
      <c r="BA120" s="17">
        <v>1</v>
      </c>
      <c r="BB120" s="10"/>
      <c r="BC120" s="17" t="e">
        <f>BA120-#REF!</f>
        <v>#REF!</v>
      </c>
      <c r="BD120" s="10"/>
    </row>
    <row r="121" spans="1:56" ht="21.95" customHeight="1" x14ac:dyDescent="0.55000000000000004">
      <c r="A121" s="18">
        <v>109</v>
      </c>
      <c r="B121" s="18" t="s">
        <v>585</v>
      </c>
      <c r="C121" s="19" t="s">
        <v>491</v>
      </c>
      <c r="D121" s="19" t="s">
        <v>303</v>
      </c>
      <c r="E121" s="76"/>
      <c r="F121" s="76"/>
      <c r="G121" s="21"/>
      <c r="H121" s="21"/>
      <c r="I121" s="20"/>
      <c r="J121" s="20"/>
      <c r="K121" s="20"/>
      <c r="L121" s="20"/>
      <c r="M121" s="21"/>
      <c r="N121" s="21"/>
      <c r="O121" s="2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76"/>
      <c r="AW121" s="76"/>
      <c r="AX121" s="76"/>
      <c r="AY121" s="76"/>
      <c r="AZ121" s="76"/>
      <c r="BA121" s="17">
        <v>0</v>
      </c>
      <c r="BB121" s="10"/>
      <c r="BC121" s="17" t="e">
        <f>BA121-#REF!</f>
        <v>#REF!</v>
      </c>
      <c r="BD121" s="10"/>
    </row>
    <row r="122" spans="1:56" ht="21.95" customHeight="1" x14ac:dyDescent="0.55000000000000004">
      <c r="A122" s="18">
        <v>110</v>
      </c>
      <c r="B122" s="18" t="s">
        <v>516</v>
      </c>
      <c r="C122" s="19" t="s">
        <v>517</v>
      </c>
      <c r="D122" s="19" t="s">
        <v>303</v>
      </c>
      <c r="E122" s="76"/>
      <c r="F122" s="76"/>
      <c r="G122" s="21"/>
      <c r="H122" s="21"/>
      <c r="I122" s="20"/>
      <c r="J122" s="20"/>
      <c r="K122" s="20"/>
      <c r="L122" s="20"/>
      <c r="M122" s="21"/>
      <c r="N122" s="21"/>
      <c r="O122" s="2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>
        <v>1</v>
      </c>
      <c r="AB122" s="20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76"/>
      <c r="AW122" s="76"/>
      <c r="AX122" s="76"/>
      <c r="AY122" s="76"/>
      <c r="AZ122" s="76"/>
      <c r="BA122" s="17">
        <v>1</v>
      </c>
      <c r="BB122" s="10"/>
      <c r="BC122" s="17" t="e">
        <f>BA122-#REF!</f>
        <v>#REF!</v>
      </c>
      <c r="BD122" s="10"/>
    </row>
    <row r="123" spans="1:56" ht="21.95" customHeight="1" x14ac:dyDescent="0.55000000000000004">
      <c r="A123" s="18">
        <v>111</v>
      </c>
      <c r="B123" s="18" t="s">
        <v>518</v>
      </c>
      <c r="C123" s="19" t="s">
        <v>519</v>
      </c>
      <c r="D123" s="19" t="s">
        <v>303</v>
      </c>
      <c r="E123" s="76"/>
      <c r="F123" s="76"/>
      <c r="G123" s="21"/>
      <c r="H123" s="21"/>
      <c r="I123" s="20"/>
      <c r="J123" s="20">
        <v>1</v>
      </c>
      <c r="K123" s="20"/>
      <c r="L123" s="20"/>
      <c r="M123" s="21"/>
      <c r="N123" s="21"/>
      <c r="O123" s="2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76"/>
      <c r="AW123" s="76"/>
      <c r="AX123" s="76"/>
      <c r="AY123" s="76"/>
      <c r="AZ123" s="76"/>
      <c r="BA123" s="17">
        <v>1</v>
      </c>
      <c r="BB123" s="10"/>
      <c r="BC123" s="17" t="e">
        <f>BA123-#REF!</f>
        <v>#REF!</v>
      </c>
      <c r="BD123" s="10"/>
    </row>
    <row r="124" spans="1:56" ht="21.95" customHeight="1" x14ac:dyDescent="0.55000000000000004">
      <c r="A124" s="18">
        <v>112</v>
      </c>
      <c r="B124" s="18" t="s">
        <v>520</v>
      </c>
      <c r="C124" s="19" t="s">
        <v>521</v>
      </c>
      <c r="D124" s="19" t="s">
        <v>303</v>
      </c>
      <c r="E124" s="76"/>
      <c r="F124" s="76"/>
      <c r="G124" s="21"/>
      <c r="H124" s="21"/>
      <c r="I124" s="20"/>
      <c r="J124" s="20"/>
      <c r="K124" s="20"/>
      <c r="L124" s="20"/>
      <c r="M124" s="21"/>
      <c r="N124" s="21"/>
      <c r="O124" s="2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76"/>
      <c r="AW124" s="76"/>
      <c r="AX124" s="76"/>
      <c r="AY124" s="76"/>
      <c r="AZ124" s="76"/>
      <c r="BA124" s="17">
        <v>0</v>
      </c>
      <c r="BB124" s="10"/>
      <c r="BC124" s="17" t="e">
        <f>BA124-#REF!</f>
        <v>#REF!</v>
      </c>
      <c r="BD124" s="10"/>
    </row>
    <row r="125" spans="1:56" ht="21.95" customHeight="1" x14ac:dyDescent="0.55000000000000004">
      <c r="A125" s="18">
        <v>113</v>
      </c>
      <c r="B125" s="18" t="s">
        <v>522</v>
      </c>
      <c r="C125" s="19" t="s">
        <v>523</v>
      </c>
      <c r="D125" s="19" t="s">
        <v>303</v>
      </c>
      <c r="E125" s="76"/>
      <c r="F125" s="76"/>
      <c r="G125" s="21"/>
      <c r="H125" s="21"/>
      <c r="I125" s="20"/>
      <c r="J125" s="20"/>
      <c r="K125" s="20"/>
      <c r="L125" s="20"/>
      <c r="M125" s="21"/>
      <c r="N125" s="21"/>
      <c r="O125" s="21">
        <v>1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76"/>
      <c r="AW125" s="76"/>
      <c r="AX125" s="76"/>
      <c r="AY125" s="76"/>
      <c r="AZ125" s="76"/>
      <c r="BA125" s="17">
        <v>0</v>
      </c>
      <c r="BB125" s="10"/>
      <c r="BC125" s="17" t="e">
        <f>BA125-#REF!</f>
        <v>#REF!</v>
      </c>
      <c r="BD125" s="10"/>
    </row>
    <row r="126" spans="1:56" ht="21.95" customHeight="1" x14ac:dyDescent="0.55000000000000004">
      <c r="A126" s="18">
        <v>114</v>
      </c>
      <c r="B126" s="18" t="s">
        <v>524</v>
      </c>
      <c r="C126" s="19" t="s">
        <v>525</v>
      </c>
      <c r="D126" s="19" t="s">
        <v>303</v>
      </c>
      <c r="E126" s="76"/>
      <c r="F126" s="76"/>
      <c r="G126" s="21"/>
      <c r="H126" s="21"/>
      <c r="I126" s="20"/>
      <c r="J126" s="20"/>
      <c r="K126" s="20"/>
      <c r="L126" s="20"/>
      <c r="M126" s="21"/>
      <c r="N126" s="21"/>
      <c r="O126" s="2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76"/>
      <c r="AW126" s="76"/>
      <c r="AX126" s="76"/>
      <c r="AY126" s="76"/>
      <c r="AZ126" s="76"/>
      <c r="BA126" s="17">
        <v>0</v>
      </c>
      <c r="BB126" s="10"/>
      <c r="BC126" s="17" t="e">
        <f>BA126-#REF!</f>
        <v>#REF!</v>
      </c>
      <c r="BD126" s="10"/>
    </row>
    <row r="127" spans="1:56" ht="21.95" customHeight="1" x14ac:dyDescent="0.55000000000000004">
      <c r="A127" s="18">
        <v>115</v>
      </c>
      <c r="B127" s="18" t="s">
        <v>527</v>
      </c>
      <c r="C127" s="19" t="s">
        <v>528</v>
      </c>
      <c r="D127" s="19" t="s">
        <v>303</v>
      </c>
      <c r="E127" s="76"/>
      <c r="F127" s="76"/>
      <c r="G127" s="21"/>
      <c r="H127" s="21"/>
      <c r="I127" s="20"/>
      <c r="J127" s="20"/>
      <c r="K127" s="20"/>
      <c r="L127" s="20"/>
      <c r="M127" s="21"/>
      <c r="N127" s="21"/>
      <c r="O127" s="21"/>
      <c r="P127" s="20"/>
      <c r="Q127" s="20"/>
      <c r="R127" s="20"/>
      <c r="S127" s="20"/>
      <c r="T127" s="20"/>
      <c r="U127" s="20"/>
      <c r="V127" s="20"/>
      <c r="W127" s="20"/>
      <c r="X127" s="20"/>
      <c r="Y127" s="20">
        <v>1</v>
      </c>
      <c r="Z127" s="20"/>
      <c r="AA127" s="20"/>
      <c r="AB127" s="20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76"/>
      <c r="AW127" s="76"/>
      <c r="AX127" s="76"/>
      <c r="AY127" s="76"/>
      <c r="AZ127" s="76"/>
      <c r="BA127" s="17">
        <v>1</v>
      </c>
      <c r="BB127" s="10"/>
      <c r="BC127" s="17" t="e">
        <f>BA127-#REF!</f>
        <v>#REF!</v>
      </c>
      <c r="BD127" s="10"/>
    </row>
    <row r="128" spans="1:56" ht="21.95" customHeight="1" x14ac:dyDescent="0.55000000000000004">
      <c r="A128" s="18">
        <v>116</v>
      </c>
      <c r="B128" s="18" t="s">
        <v>529</v>
      </c>
      <c r="C128" s="19" t="s">
        <v>530</v>
      </c>
      <c r="D128" s="19" t="s">
        <v>303</v>
      </c>
      <c r="E128" s="76"/>
      <c r="F128" s="76"/>
      <c r="G128" s="21"/>
      <c r="H128" s="21"/>
      <c r="I128" s="20"/>
      <c r="J128" s="20"/>
      <c r="K128" s="20"/>
      <c r="L128" s="20"/>
      <c r="M128" s="21"/>
      <c r="N128" s="21"/>
      <c r="O128" s="2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76"/>
      <c r="AW128" s="76"/>
      <c r="AX128" s="76"/>
      <c r="AY128" s="76"/>
      <c r="AZ128" s="76"/>
      <c r="BA128" s="17">
        <v>0</v>
      </c>
      <c r="BB128" s="10"/>
      <c r="BC128" s="17" t="e">
        <f>BA128-#REF!</f>
        <v>#REF!</v>
      </c>
      <c r="BD128" s="10"/>
    </row>
    <row r="129" spans="1:56" ht="21.95" customHeight="1" x14ac:dyDescent="0.55000000000000004">
      <c r="A129" s="18">
        <v>117</v>
      </c>
      <c r="B129" s="18" t="s">
        <v>533</v>
      </c>
      <c r="C129" s="19" t="s">
        <v>534</v>
      </c>
      <c r="D129" s="19" t="s">
        <v>303</v>
      </c>
      <c r="E129" s="76"/>
      <c r="F129" s="76"/>
      <c r="G129" s="21"/>
      <c r="H129" s="21"/>
      <c r="I129" s="20"/>
      <c r="J129" s="20"/>
      <c r="K129" s="20"/>
      <c r="L129" s="20"/>
      <c r="M129" s="21"/>
      <c r="N129" s="21"/>
      <c r="O129" s="2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76"/>
      <c r="AW129" s="76"/>
      <c r="AX129" s="76"/>
      <c r="AY129" s="76"/>
      <c r="AZ129" s="76"/>
      <c r="BA129" s="17">
        <v>0</v>
      </c>
      <c r="BB129" s="10"/>
      <c r="BC129" s="17" t="e">
        <f>BA129-#REF!</f>
        <v>#REF!</v>
      </c>
      <c r="BD129" s="10"/>
    </row>
    <row r="130" spans="1:56" ht="21.95" customHeight="1" x14ac:dyDescent="0.55000000000000004">
      <c r="A130" s="18">
        <v>118</v>
      </c>
      <c r="B130" s="18">
        <v>90020127</v>
      </c>
      <c r="C130" s="19" t="s">
        <v>535</v>
      </c>
      <c r="D130" s="19" t="s">
        <v>303</v>
      </c>
      <c r="E130" s="76"/>
      <c r="F130" s="76"/>
      <c r="G130" s="21"/>
      <c r="H130" s="21"/>
      <c r="I130" s="20"/>
      <c r="J130" s="20"/>
      <c r="K130" s="20"/>
      <c r="L130" s="20"/>
      <c r="M130" s="21"/>
      <c r="N130" s="21"/>
      <c r="O130" s="2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76"/>
      <c r="AW130" s="76"/>
      <c r="AX130" s="76"/>
      <c r="AY130" s="76"/>
      <c r="AZ130" s="76"/>
      <c r="BA130" s="17">
        <v>0</v>
      </c>
      <c r="BB130" s="10"/>
      <c r="BC130" s="17" t="e">
        <f>BA130-#REF!</f>
        <v>#REF!</v>
      </c>
      <c r="BD130" s="10"/>
    </row>
    <row r="131" spans="1:56" ht="21.95" customHeight="1" x14ac:dyDescent="0.55000000000000004">
      <c r="A131" s="18">
        <v>119</v>
      </c>
      <c r="B131" s="18" t="s">
        <v>586</v>
      </c>
      <c r="C131" s="19" t="s">
        <v>587</v>
      </c>
      <c r="D131" s="19" t="s">
        <v>303</v>
      </c>
      <c r="E131" s="76"/>
      <c r="F131" s="76"/>
      <c r="G131" s="21"/>
      <c r="H131" s="21"/>
      <c r="I131" s="20"/>
      <c r="J131" s="20"/>
      <c r="K131" s="20"/>
      <c r="L131" s="20"/>
      <c r="M131" s="21"/>
      <c r="N131" s="21"/>
      <c r="O131" s="2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76"/>
      <c r="AW131" s="76"/>
      <c r="AX131" s="76"/>
      <c r="AY131" s="76"/>
      <c r="AZ131" s="76"/>
      <c r="BA131" s="17">
        <v>0</v>
      </c>
      <c r="BB131" s="10"/>
      <c r="BC131" s="17" t="e">
        <f>BA131-#REF!</f>
        <v>#REF!</v>
      </c>
      <c r="BD131" s="10"/>
    </row>
    <row r="132" spans="1:56" ht="21.95" customHeight="1" x14ac:dyDescent="0.55000000000000004">
      <c r="A132" s="18">
        <v>120</v>
      </c>
      <c r="B132" s="18" t="s">
        <v>536</v>
      </c>
      <c r="C132" s="19" t="s">
        <v>537</v>
      </c>
      <c r="D132" s="19" t="s">
        <v>303</v>
      </c>
      <c r="E132" s="76"/>
      <c r="F132" s="76"/>
      <c r="G132" s="21"/>
      <c r="H132" s="21"/>
      <c r="I132" s="20"/>
      <c r="J132" s="20"/>
      <c r="K132" s="20"/>
      <c r="L132" s="20"/>
      <c r="M132" s="21"/>
      <c r="N132" s="21"/>
      <c r="O132" s="2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76"/>
      <c r="AW132" s="76"/>
      <c r="AX132" s="76"/>
      <c r="AY132" s="76"/>
      <c r="AZ132" s="76"/>
      <c r="BA132" s="17">
        <v>0</v>
      </c>
      <c r="BB132" s="10"/>
      <c r="BC132" s="17" t="e">
        <f>BA132-#REF!</f>
        <v>#REF!</v>
      </c>
      <c r="BD132" s="10"/>
    </row>
    <row r="133" spans="1:56" ht="21.95" customHeight="1" x14ac:dyDescent="0.55000000000000004">
      <c r="A133" s="18">
        <v>121</v>
      </c>
      <c r="B133" s="18" t="s">
        <v>538</v>
      </c>
      <c r="C133" s="19" t="s">
        <v>539</v>
      </c>
      <c r="D133" s="19" t="s">
        <v>303</v>
      </c>
      <c r="E133" s="76"/>
      <c r="F133" s="76"/>
      <c r="G133" s="21"/>
      <c r="H133" s="21"/>
      <c r="I133" s="20"/>
      <c r="J133" s="20"/>
      <c r="K133" s="20"/>
      <c r="L133" s="20"/>
      <c r="M133" s="21"/>
      <c r="N133" s="21"/>
      <c r="O133" s="2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76"/>
      <c r="AW133" s="76"/>
      <c r="AX133" s="76"/>
      <c r="AY133" s="76"/>
      <c r="AZ133" s="76"/>
      <c r="BA133" s="17">
        <v>0</v>
      </c>
      <c r="BB133" s="10"/>
      <c r="BC133" s="17" t="e">
        <f>BA133-#REF!</f>
        <v>#REF!</v>
      </c>
      <c r="BD133" s="10"/>
    </row>
    <row r="134" spans="1:56" ht="21.95" customHeight="1" x14ac:dyDescent="0.55000000000000004">
      <c r="A134" s="18">
        <v>122</v>
      </c>
      <c r="B134" s="18" t="s">
        <v>540</v>
      </c>
      <c r="C134" s="19" t="s">
        <v>541</v>
      </c>
      <c r="D134" s="19" t="s">
        <v>303</v>
      </c>
      <c r="E134" s="76"/>
      <c r="F134" s="76"/>
      <c r="G134" s="21"/>
      <c r="H134" s="21"/>
      <c r="I134" s="20"/>
      <c r="J134" s="20"/>
      <c r="K134" s="20"/>
      <c r="L134" s="20"/>
      <c r="M134" s="21"/>
      <c r="N134" s="21">
        <v>1</v>
      </c>
      <c r="O134" s="2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76"/>
      <c r="AW134" s="76"/>
      <c r="AX134" s="76"/>
      <c r="AY134" s="76"/>
      <c r="AZ134" s="76"/>
      <c r="BA134" s="17">
        <v>1</v>
      </c>
      <c r="BB134" s="10"/>
      <c r="BC134" s="17" t="e">
        <f>BA134-#REF!</f>
        <v>#REF!</v>
      </c>
      <c r="BD134" s="10"/>
    </row>
    <row r="135" spans="1:56" ht="21.95" customHeight="1" x14ac:dyDescent="0.55000000000000004">
      <c r="A135" s="18">
        <v>123</v>
      </c>
      <c r="B135" s="18" t="s">
        <v>543</v>
      </c>
      <c r="C135" s="19" t="s">
        <v>544</v>
      </c>
      <c r="D135" s="19" t="s">
        <v>303</v>
      </c>
      <c r="E135" s="76"/>
      <c r="F135" s="76"/>
      <c r="G135" s="21"/>
      <c r="H135" s="21"/>
      <c r="I135" s="20"/>
      <c r="J135" s="20"/>
      <c r="K135" s="20"/>
      <c r="L135" s="20"/>
      <c r="M135" s="21"/>
      <c r="N135" s="21"/>
      <c r="O135" s="2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76"/>
      <c r="AW135" s="76"/>
      <c r="AX135" s="76"/>
      <c r="AY135" s="76"/>
      <c r="AZ135" s="76"/>
      <c r="BA135" s="17">
        <v>0</v>
      </c>
      <c r="BB135" s="10"/>
      <c r="BC135" s="17" t="e">
        <f>BA135-#REF!</f>
        <v>#REF!</v>
      </c>
      <c r="BD135" s="10"/>
    </row>
    <row r="136" spans="1:56" ht="21.95" customHeight="1" x14ac:dyDescent="0.55000000000000004">
      <c r="A136" s="18">
        <v>124</v>
      </c>
      <c r="B136" s="18" t="s">
        <v>545</v>
      </c>
      <c r="C136" s="19" t="s">
        <v>546</v>
      </c>
      <c r="D136" s="19" t="s">
        <v>303</v>
      </c>
      <c r="E136" s="76"/>
      <c r="F136" s="76"/>
      <c r="G136" s="21"/>
      <c r="H136" s="21"/>
      <c r="I136" s="20"/>
      <c r="J136" s="20"/>
      <c r="K136" s="20"/>
      <c r="L136" s="20"/>
      <c r="M136" s="21"/>
      <c r="N136" s="21"/>
      <c r="O136" s="2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76"/>
      <c r="AW136" s="76"/>
      <c r="AX136" s="76"/>
      <c r="AY136" s="76"/>
      <c r="AZ136" s="76"/>
      <c r="BA136" s="17">
        <v>0</v>
      </c>
      <c r="BB136" s="10"/>
      <c r="BC136" s="17" t="e">
        <f>BA136-#REF!</f>
        <v>#REF!</v>
      </c>
      <c r="BD136" s="10"/>
    </row>
    <row r="137" spans="1:56" ht="21.95" customHeight="1" x14ac:dyDescent="0.55000000000000004">
      <c r="A137" s="18">
        <v>125</v>
      </c>
      <c r="B137" s="18" t="s">
        <v>547</v>
      </c>
      <c r="C137" s="19" t="s">
        <v>548</v>
      </c>
      <c r="D137" s="19" t="s">
        <v>303</v>
      </c>
      <c r="E137" s="76"/>
      <c r="F137" s="76"/>
      <c r="G137" s="21"/>
      <c r="H137" s="21"/>
      <c r="I137" s="20"/>
      <c r="J137" s="20"/>
      <c r="K137" s="20"/>
      <c r="L137" s="20"/>
      <c r="M137" s="21"/>
      <c r="N137" s="21"/>
      <c r="O137" s="2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76"/>
      <c r="AW137" s="76"/>
      <c r="AX137" s="76"/>
      <c r="AY137" s="76"/>
      <c r="AZ137" s="76"/>
      <c r="BA137" s="17">
        <v>0</v>
      </c>
      <c r="BB137" s="10"/>
      <c r="BC137" s="17" t="e">
        <f>BA137-#REF!</f>
        <v>#REF!</v>
      </c>
      <c r="BD137" s="10"/>
    </row>
    <row r="138" spans="1:56" ht="21.95" customHeight="1" x14ac:dyDescent="0.55000000000000004">
      <c r="A138" s="18">
        <v>126</v>
      </c>
      <c r="B138" s="69" t="s">
        <v>588</v>
      </c>
      <c r="C138" s="102" t="s">
        <v>589</v>
      </c>
      <c r="D138" s="102" t="s">
        <v>303</v>
      </c>
      <c r="E138" s="103"/>
      <c r="F138" s="103"/>
      <c r="G138" s="21"/>
      <c r="H138" s="21"/>
      <c r="I138" s="20"/>
      <c r="J138" s="20">
        <v>1</v>
      </c>
      <c r="K138" s="20"/>
      <c r="L138" s="20"/>
      <c r="M138" s="21"/>
      <c r="N138" s="21"/>
      <c r="O138" s="2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76"/>
      <c r="AW138" s="76"/>
      <c r="AX138" s="76"/>
      <c r="AY138" s="76"/>
      <c r="AZ138" s="76"/>
      <c r="BA138" s="17">
        <v>1</v>
      </c>
      <c r="BB138" s="10"/>
      <c r="BC138" s="17" t="e">
        <f>BA138-#REF!</f>
        <v>#REF!</v>
      </c>
      <c r="BD138" s="10"/>
    </row>
    <row r="139" spans="1:56" ht="21.95" customHeight="1" x14ac:dyDescent="0.55000000000000004">
      <c r="A139" s="18">
        <v>127</v>
      </c>
      <c r="B139" s="69" t="s">
        <v>550</v>
      </c>
      <c r="C139" s="102" t="s">
        <v>551</v>
      </c>
      <c r="D139" s="102" t="s">
        <v>303</v>
      </c>
      <c r="E139" s="103"/>
      <c r="F139" s="103"/>
      <c r="G139" s="21"/>
      <c r="H139" s="21"/>
      <c r="I139" s="20"/>
      <c r="J139" s="20"/>
      <c r="K139" s="20"/>
      <c r="L139" s="20"/>
      <c r="M139" s="21"/>
      <c r="N139" s="21"/>
      <c r="O139" s="2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76"/>
      <c r="AW139" s="76"/>
      <c r="AX139" s="76"/>
      <c r="AY139" s="76"/>
      <c r="AZ139" s="76"/>
      <c r="BA139" s="17">
        <v>0</v>
      </c>
      <c r="BB139" s="10"/>
      <c r="BC139" s="17" t="e">
        <f>BA139-#REF!</f>
        <v>#REF!</v>
      </c>
      <c r="BD139" s="10"/>
    </row>
    <row r="140" spans="1:56" ht="21.95" customHeight="1" x14ac:dyDescent="0.55000000000000004">
      <c r="A140" s="18"/>
      <c r="B140" s="69"/>
      <c r="C140" s="23"/>
      <c r="D140" s="102"/>
      <c r="E140" s="103"/>
      <c r="F140" s="103"/>
      <c r="G140" s="21"/>
      <c r="H140" s="21"/>
      <c r="I140" s="20"/>
      <c r="J140" s="20"/>
      <c r="K140" s="20"/>
      <c r="L140" s="20"/>
      <c r="M140" s="21"/>
      <c r="N140" s="21"/>
      <c r="O140" s="2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76"/>
      <c r="AW140" s="76"/>
      <c r="AX140" s="76"/>
      <c r="AY140" s="76"/>
      <c r="AZ140" s="76"/>
      <c r="BA140" s="17">
        <v>0</v>
      </c>
      <c r="BB140" s="10"/>
      <c r="BC140" s="17" t="e">
        <f>BA140-#REF!</f>
        <v>#REF!</v>
      </c>
      <c r="BD140" s="10"/>
    </row>
    <row r="141" spans="1:56" s="25" customFormat="1" ht="31.9" customHeight="1" x14ac:dyDescent="0.55000000000000004">
      <c r="A141" s="428" t="s">
        <v>103</v>
      </c>
      <c r="B141" s="429"/>
      <c r="C141" s="430"/>
      <c r="D141" s="139"/>
      <c r="E141" s="104"/>
      <c r="F141" s="104"/>
      <c r="G141" s="24">
        <f t="shared" ref="G141:BA141" si="0">SUM(G13:G140)</f>
        <v>9</v>
      </c>
      <c r="H141" s="24">
        <f t="shared" si="0"/>
        <v>1</v>
      </c>
      <c r="I141" s="24"/>
      <c r="J141" s="24">
        <f t="shared" si="0"/>
        <v>9</v>
      </c>
      <c r="K141" s="24">
        <f t="shared" si="0"/>
        <v>13</v>
      </c>
      <c r="L141" s="24"/>
      <c r="M141" s="24">
        <f t="shared" si="0"/>
        <v>1</v>
      </c>
      <c r="N141" s="24">
        <f t="shared" si="0"/>
        <v>1</v>
      </c>
      <c r="O141" s="24">
        <f t="shared" si="0"/>
        <v>1</v>
      </c>
      <c r="P141" s="24">
        <f t="shared" si="0"/>
        <v>1</v>
      </c>
      <c r="Q141" s="24"/>
      <c r="R141" s="24"/>
      <c r="S141" s="24"/>
      <c r="T141" s="24"/>
      <c r="U141" s="24"/>
      <c r="V141" s="24"/>
      <c r="W141" s="24"/>
      <c r="X141" s="24"/>
      <c r="Y141" s="24">
        <f t="shared" si="0"/>
        <v>1</v>
      </c>
      <c r="Z141" s="24"/>
      <c r="AA141" s="24">
        <f t="shared" si="0"/>
        <v>2</v>
      </c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>
        <f t="shared" si="0"/>
        <v>1</v>
      </c>
      <c r="AQ141" s="24"/>
      <c r="AR141" s="24"/>
      <c r="AS141" s="24"/>
      <c r="AT141" s="24"/>
      <c r="AU141" s="24"/>
      <c r="AV141" s="81"/>
      <c r="AW141" s="81"/>
      <c r="AX141" s="81"/>
      <c r="AY141" s="81"/>
      <c r="AZ141" s="81"/>
      <c r="BA141" s="24">
        <f t="shared" si="0"/>
        <v>39</v>
      </c>
      <c r="BB141" s="10"/>
      <c r="BC141" s="121" t="e">
        <f>BA141-#REF!</f>
        <v>#REF!</v>
      </c>
    </row>
    <row r="142" spans="1:56" x14ac:dyDescent="0.55000000000000004">
      <c r="C142" s="41"/>
      <c r="D142" s="41"/>
      <c r="E142" s="41"/>
      <c r="F142" s="41"/>
      <c r="G142" s="41"/>
      <c r="H142" s="41"/>
      <c r="I142" s="41"/>
      <c r="AC142" s="8"/>
      <c r="AD142" s="8"/>
      <c r="AE142" s="8"/>
      <c r="BA142" s="7"/>
      <c r="BB142" s="10"/>
      <c r="BC142" s="91" t="e">
        <f>SUM(BC13:BC141)</f>
        <v>#REF!</v>
      </c>
      <c r="BD142" s="10"/>
    </row>
    <row r="143" spans="1:56" x14ac:dyDescent="0.55000000000000004">
      <c r="A143" s="10"/>
      <c r="B143" s="10"/>
      <c r="AC143" s="8"/>
      <c r="AD143" s="8"/>
      <c r="AE143" s="8"/>
      <c r="BA143" s="7"/>
      <c r="BB143" s="10"/>
      <c r="BC143" s="90" t="e">
        <f>IF(BC142=0,"ถูกต้อง","ไม่ถูกต้อง")</f>
        <v>#REF!</v>
      </c>
      <c r="BD143" s="10"/>
    </row>
    <row r="144" spans="1:56" x14ac:dyDescent="0.55000000000000004">
      <c r="A144" s="10"/>
      <c r="B144" s="10"/>
    </row>
    <row r="158" spans="3:9" ht="30.75" x14ac:dyDescent="0.7">
      <c r="C158" s="111" t="s">
        <v>60</v>
      </c>
      <c r="D158" s="111"/>
      <c r="E158" s="111"/>
      <c r="F158" s="111"/>
      <c r="G158" s="111"/>
      <c r="H158" s="83"/>
      <c r="I158" s="83"/>
    </row>
    <row r="159" spans="3:9" ht="30.75" x14ac:dyDescent="0.7">
      <c r="C159" s="83" t="s">
        <v>149</v>
      </c>
      <c r="D159" s="83"/>
      <c r="E159" s="83"/>
      <c r="F159" s="83"/>
      <c r="G159" s="83"/>
      <c r="H159" s="83"/>
      <c r="I159" s="83"/>
    </row>
    <row r="160" spans="3:9" ht="30.75" x14ac:dyDescent="0.7">
      <c r="C160" s="84" t="s">
        <v>170</v>
      </c>
      <c r="D160" s="84"/>
      <c r="E160" s="84"/>
      <c r="F160" s="84"/>
      <c r="G160" s="84"/>
      <c r="H160" s="84"/>
      <c r="I160" s="84"/>
    </row>
    <row r="161" spans="3:9" ht="30.75" x14ac:dyDescent="0.7">
      <c r="C161" s="82" t="s">
        <v>151</v>
      </c>
      <c r="D161" s="82"/>
      <c r="E161" s="82"/>
      <c r="F161" s="82"/>
      <c r="G161" s="82"/>
      <c r="H161" s="84"/>
      <c r="I161" s="84"/>
    </row>
  </sheetData>
  <mergeCells count="59">
    <mergeCell ref="D7:D12"/>
    <mergeCell ref="A3:BD3"/>
    <mergeCell ref="A4:BD4"/>
    <mergeCell ref="A5:BD5"/>
    <mergeCell ref="A7:A12"/>
    <mergeCell ref="C7:C12"/>
    <mergeCell ref="E7:F7"/>
    <mergeCell ref="G7:BA7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S8:S12"/>
    <mergeCell ref="T8:T12"/>
    <mergeCell ref="U8:U12"/>
    <mergeCell ref="V8:V12"/>
    <mergeCell ref="R8:R12"/>
    <mergeCell ref="BA8:BA12"/>
    <mergeCell ref="A141:C141"/>
    <mergeCell ref="AR8:AR12"/>
    <mergeCell ref="AS8:AS12"/>
    <mergeCell ref="AT8:AT12"/>
    <mergeCell ref="AU8:AU12"/>
    <mergeCell ref="AV8:AV12"/>
    <mergeCell ref="AZ8:AZ12"/>
    <mergeCell ref="AL8:AL12"/>
    <mergeCell ref="AM8:AM12"/>
    <mergeCell ref="AN8:AN12"/>
    <mergeCell ref="AO8:AO12"/>
    <mergeCell ref="AP8:AP12"/>
    <mergeCell ref="Z8:Z12"/>
    <mergeCell ref="AA8:AA12"/>
    <mergeCell ref="AB8:AB12"/>
    <mergeCell ref="X8:X12"/>
    <mergeCell ref="AW8:AW12"/>
    <mergeCell ref="AH8:AH12"/>
    <mergeCell ref="AI8:AI12"/>
    <mergeCell ref="W8:W12"/>
    <mergeCell ref="AX8:AX12"/>
    <mergeCell ref="AY8:AY12"/>
    <mergeCell ref="B7:B12"/>
    <mergeCell ref="AQ8:AQ12"/>
    <mergeCell ref="AF8:AF12"/>
    <mergeCell ref="AJ8:AJ12"/>
    <mergeCell ref="AK8:AK12"/>
    <mergeCell ref="AC8:AC12"/>
    <mergeCell ref="AD8:AD12"/>
    <mergeCell ref="AG8:AG12"/>
    <mergeCell ref="AE8:AE12"/>
    <mergeCell ref="Y8:Y12"/>
    <mergeCell ref="N8:N12"/>
    <mergeCell ref="O8:O12"/>
    <mergeCell ref="P8:P12"/>
    <mergeCell ref="Q8:Q1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16</vt:i4>
      </vt:variant>
    </vt:vector>
  </HeadingPairs>
  <TitlesOfParts>
    <vt:vector size="27" baseType="lpstr">
      <vt:lpstr>สภาพอัตรากำลังของเขตพท.</vt:lpstr>
      <vt:lpstr>เกณฑ์ กคศ.</vt:lpstr>
      <vt:lpstr>ผู้เกษียณ ปี 2564 จบ</vt:lpstr>
      <vt:lpstr>รวมครู จ.18 จบ</vt:lpstr>
      <vt:lpstr>ผู้เกษียณ ปี 2564 สอน</vt:lpstr>
      <vt:lpstr>รวมครู จ.18 สอน</vt:lpstr>
      <vt:lpstr>ทดแทนความต้องการ</vt:lpstr>
      <vt:lpstr>พรก.ตามวิชาที่สอน</vt:lpstr>
      <vt:lpstr>ลูกจ้างตามวิชาที่สอน</vt:lpstr>
      <vt:lpstr>สรุป สพท.</vt:lpstr>
      <vt:lpstr>สรุปทดแทนเกษียณ</vt:lpstr>
      <vt:lpstr>ทดแทนความต้องการ!Print_Area</vt:lpstr>
      <vt:lpstr>'ผู้เกษียณ ปี 2564 จบ'!Print_Area</vt:lpstr>
      <vt:lpstr>'ผู้เกษียณ ปี 2564 สอน'!Print_Area</vt:lpstr>
      <vt:lpstr>'รวมครู จ.18 จบ'!Print_Area</vt:lpstr>
      <vt:lpstr>สภาพอัตรากำลังของเขตพท.!Print_Area</vt:lpstr>
      <vt:lpstr>สรุปทดแทนเกษียณ!Print_Area</vt:lpstr>
      <vt:lpstr>ทดแทนความต้องการ!Print_Titles</vt:lpstr>
      <vt:lpstr>'ผู้เกษียณ ปี 2564 จบ'!Print_Titles</vt:lpstr>
      <vt:lpstr>'ผู้เกษียณ ปี 2564 สอน'!Print_Titles</vt:lpstr>
      <vt:lpstr>พรก.ตามวิชาที่สอน!Print_Titles</vt:lpstr>
      <vt:lpstr>'รวมครู จ.18 จบ'!Print_Titles</vt:lpstr>
      <vt:lpstr>'รวมครู จ.18 สอน'!Print_Titles</vt:lpstr>
      <vt:lpstr>ลูกจ้างตามวิชาที่สอน!Print_Titles</vt:lpstr>
      <vt:lpstr>สภาพอัตรากำลังของเขตพท.!Print_Titles</vt:lpstr>
      <vt:lpstr>'สรุป สพท.'!Print_Titles</vt:lpstr>
      <vt:lpstr>สรุปทดแทนเกษียณ!Print_Titles</vt:lpstr>
    </vt:vector>
  </TitlesOfParts>
  <Company>OBEC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hd</cp:lastModifiedBy>
  <cp:revision/>
  <cp:lastPrinted>2022-01-20T07:33:49Z</cp:lastPrinted>
  <dcterms:created xsi:type="dcterms:W3CDTF">2005-09-20T07:47:23Z</dcterms:created>
  <dcterms:modified xsi:type="dcterms:W3CDTF">2022-05-23T06:15:16Z</dcterms:modified>
</cp:coreProperties>
</file>